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75" documentId="120_S{2AC9BD13-BADA-5192-A53E-5A8FF88502F6}" xr6:coauthVersionLast="47" xr6:coauthVersionMax="47" xr10:uidLastSave="{7EE253D5-A607-4A3D-8B7E-18C6AF0C6D7A}"/>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<sst xmlns="http://schemas.openxmlformats.org/spreadsheetml/2006/main" count="180301" uniqueCount="39135">
  <si>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</si>
  <si>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</si>
  <si>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</si>
  <si>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</si>
  <si>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</si>
  <si>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</si>
  <si>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</si>
  <si>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</si>
  <si>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</si>
  <si>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</si>
  <si>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</si>
  <si>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</si>
  <si>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</si>
  <si>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</si>
  <si>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</si>
  <si>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</si>
  <si>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</si>
  <si>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</si>
  <si>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</si>
  <si>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</si>
  <si>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</si>
  <si>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</si>
  <si>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</si>
  <si>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</si>
  <si>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</si>
  <si>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</si>
  <si>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</si>
  <si>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</si>
  <si>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</si>
  <si>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</si>
  <si>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</si>
  <si>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</si>
  <si>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</si>
  <si>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</si>
  <si>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</si>
  <si>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</si>
  <si>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</si>
  <si>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</si>
  <si>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</si>
  <si>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</si>
  <si>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</si>
  <si>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</si>
  <si>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</si>
  <si>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</si>
  <si>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</si>
  <si>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</si>
  <si>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</si>
  <si>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</si>
  <si>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</si>
  <si>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</si>
  <si>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</si>
  <si>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</si>
  <si>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</si>
  <si>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</si>
  <si>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</si>
  <si>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</si>
  <si>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</si>
  <si>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</si>
  <si>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</si>
  <si>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</si>
  <si>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</si>
  <si>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</si>
  <si>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</si>
  <si>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</si>
  <si>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</si>
  <si>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</si>
  <si>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</si>
  <si>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</si>
  <si>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</si>
  <si>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</si>
  <si>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</si>
  <si>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</si>
  <si>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</si>
  <si>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</si>
  <si>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</si>
  <si>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</si>
  <si>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</si>
  <si>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</si>
  <si>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</si>
  <si>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</si>
  <si>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</si>
  <si>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</si>
  <si>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</si>
  <si>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</si>
  <si>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</si>
  <si>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</si>
  <si>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</si>
  <si>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</si>
  <si>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</si>
  <si>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</si>
  <si>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</si>
  <si>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</si>
  <si>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</si>
  <si>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</si>
  <si>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</si>
  <si>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</si>
  <si>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</si>
  <si>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</si>
  <si>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</si>
  <si>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</si>
  <si>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</si>
  <si>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</si>
  <si>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</si>
  <si>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</si>
  <si>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</si>
  <si>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</si>
  <si>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</si>
  <si>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</si>
  <si>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</si>
  <si>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</si>
  <si>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</si>
  <si>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</si>
  <si>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</si>
  <si>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</si>
  <si>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</si>
  <si>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</si>
  <si>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</si>
  <si>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</si>
  <si>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</si>
  <si>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</si>
  <si>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</si>
  <si>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</si>
  <si>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</si>
  <si>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</si>
  <si>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</si>
  <si>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</si>
  <si>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</si>
  <si>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</si>
  <si>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</si>
  <si>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</si>
  <si>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</si>
  <si>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</si>
  <si>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</si>
  <si>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</si>
  <si>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</si>
  <si>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</si>
  <si>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</si>
  <si>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</si>
  <si>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</si>
  <si>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</si>
  <si>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</si>
  <si>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</si>
  <si>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</si>
  <si>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</si>
  <si>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</si>
  <si>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</si>
  <si>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</si>
  <si>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</si>
  <si>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</si>
  <si>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</si>
  <si>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</si>
  <si>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</si>
  <si>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</si>
  <si>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</si>
  <si>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</si>
  <si>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</si>
  <si>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</si>
  <si>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</si>
  <si>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</si>
  <si>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</si>
  <si>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</si>
  <si>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</si>
  <si>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</si>
  <si>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</si>
  <si>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</si>
  <si>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</si>
  <si>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</si>
  <si>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</si>
  <si>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</si>
  <si>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</si>
  <si>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</si>
  <si>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</si>
  <si>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</si>
  <si>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</si>
  <si>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</si>
  <si>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</si>
  <si>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</si>
  <si>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</si>
  <si>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</si>
  <si>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</si>
  <si>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</si>
  <si>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</si>
  <si>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</si>
  <si>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</si>
  <si>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</si>
  <si>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</si>
  <si>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</si>
  <si>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</si>
  <si>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</si>
  <si>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</si>
  <si>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</si>
  <si>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</si>
  <si>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</si>
  <si>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</si>
  <si>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</si>
  <si>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</si>
  <si>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</si>
  <si>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</si>
  <si>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</si>
  <si>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</si>
  <si>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</si>
  <si>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</si>
  <si>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</si>
  <si>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</si>
  <si>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</si>
  <si>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</si>
  <si>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</si>
  <si>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</si>
  <si>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</si>
  <si>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</si>
  <si>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</si>
  <si>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</si>
  <si>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</si>
  <si>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</si>
  <si>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</si>
  <si>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</si>
  <si>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</si>
  <si>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</si>
  <si>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</si>
  <si>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</si>
  <si>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</si>
  <si>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</si>
  <si>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</si>
  <si>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</si>
  <si>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</si>
  <si>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</si>
  <si>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</si>
  <si>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</si>
  <si>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</si>
  <si>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</si>
  <si>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</si>
  <si>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</si>
  <si>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</si>
  <si>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</si>
  <si>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</si>
  <si>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</si>
  <si>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</si>
  <si>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</si>
  <si>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</si>
  <si>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</si>
  <si>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</si>
  <si>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</si>
  <si>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</si>
  <si>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</si>
  <si>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</si>
  <si>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</si>
  <si>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</si>
  <si>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</si>
  <si>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</si>
  <si>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</si>
  <si>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</si>
  <si>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</si>
  <si>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</si>
  <si>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</si>
  <si>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</si>
  <si>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</si>
  <si>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</si>
  <si>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</si>
  <si>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</si>
  <si>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</si>
  <si>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</si>
  <si>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</si>
  <si>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</si>
  <si>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</si>
  <si>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</si>
  <si>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</si>
  <si>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</si>
  <si>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</si>
  <si>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</si>
  <si>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</si>
  <si>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</si>
  <si>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</si>
  <si>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</si>
  <si>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</si>
  <si>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</si>
  <si>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</si>
  <si>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</si>
  <si>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</si>
  <si>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</si>
  <si>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</si>
  <si>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</si>
  <si>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</si>
  <si>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</si>
  <si>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</si>
  <si>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</si>
  <si>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</si>
  <si>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</si>
  <si>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</si>
  <si>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</si>
  <si>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</si>
  <si>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</si>
  <si>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</si>
  <si>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</si>
  <si>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</si>
  <si>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</si>
  <si>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</si>
  <si>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</si>
  <si>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</si>
  <si>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</si>
  <si>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</si>
  <si>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</si>
  <si>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</si>
  <si>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</si>
  <si>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</si>
  <si>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</si>
  <si>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</si>
  <si>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</si>
  <si>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</si>
  <si>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</si>
  <si>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</si>
  <si>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</si>
  <si>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</si>
  <si>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</si>
  <si>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</si>
  <si>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</si>
  <si>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</si>
  <si>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</si>
  <si>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</si>
  <si>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</si>
  <si>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</si>
  <si>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</si>
  <si>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</si>
  <si>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</si>
  <si>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</si>
  <si>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</si>
  <si>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</si>
  <si>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</si>
  <si>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</si>
  <si>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</si>
  <si>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</si>
  <si>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</si>
  <si>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</si>
  <si>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</si>
  <si>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</si>
  <si>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</si>
  <si>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</si>
  <si>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</si>
  <si>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</si>
  <si>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</si>
  <si>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</si>
  <si>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</si>
  <si>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</si>
  <si>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</si>
  <si>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</si>
  <si>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</si>
  <si>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</si>
  <si>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</si>
  <si>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</si>
  <si>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</si>
  <si>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</si>
  <si>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</si>
  <si>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</si>
  <si>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</si>
  <si>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</si>
  <si>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</si>
  <si>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</si>
  <si>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</si>
  <si>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</si>
  <si>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</si>
  <si>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</si>
  <si>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</si>
  <si>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</si>
  <si>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</si>
  <si>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</si>
  <si>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</si>
  <si>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</si>
  <si>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</si>
  <si>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</si>
  <si>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</si>
  <si>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</si>
  <si>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</si>
  <si>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</si>
  <si>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</si>
  <si>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</si>
  <si>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</si>
  <si>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</si>
  <si>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</si>
  <si>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</si>
  <si>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</si>
  <si>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</si>
  <si>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</si>
  <si>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</si>
  <si>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</si>
  <si>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</si>
  <si>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</si>
  <si>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</si>
  <si>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</si>
  <si>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</si>
  <si>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</si>
  <si>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</si>
  <si>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</si>
  <si>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</si>
  <si>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</si>
  <si>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</si>
  <si>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</si>
  <si>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</si>
  <si>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</si>
  <si>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</si>
  <si>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</si>
  <si>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</si>
  <si>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</si>
  <si>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</si>
  <si>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</si>
  <si>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</si>
  <si>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</si>
  <si>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</si>
  <si>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</si>
  <si>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</si>
  <si>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</si>
  <si>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</si>
  <si>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</si>
  <si>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</si>
  <si>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</si>
  <si>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</si>
  <si>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</si>
  <si>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</si>
  <si>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</si>
  <si>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</si>
  <si>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</si>
  <si>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</si>
  <si>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</si>
  <si>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</si>
  <si>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</si>
  <si>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</si>
  <si>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</si>
  <si>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</si>
  <si>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</si>
  <si>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</si>
  <si>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</si>
  <si>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</si>
  <si>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</si>
  <si>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</si>
  <si>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</si>
  <si>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</si>
  <si>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</si>
  <si>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</si>
  <si>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</si>
  <si>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</si>
  <si>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</si>
  <si>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</si>
  <si>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</si>
  <si>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</si>
  <si>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</si>
  <si>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</si>
  <si>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</si>
  <si>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</si>
  <si>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</si>
  <si>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</si>
  <si>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</si>
  <si>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</si>
  <si>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</si>
  <si>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</si>
  <si>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</si>
  <si>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</si>
  <si>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</si>
  <si>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</si>
  <si>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</si>
  <si>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</si>
  <si>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</si>
  <si>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</si>
  <si>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</si>
  <si>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</si>
  <si>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</si>
  <si>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</si>
  <si>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</si>
  <si>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</si>
  <si>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</si>
  <si>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</si>
  <si>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</si>
  <si>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</si>
  <si>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</si>
  <si>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</si>
  <si>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</si>
  <si>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</si>
  <si>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</si>
  <si>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</si>
  <si>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</si>
  <si>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</si>
  <si>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</si>
  <si>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</si>
  <si>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</si>
  <si>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</si>
  <si>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</si>
  <si>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</si>
  <si>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</si>
  <si>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</si>
  <si>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</si>
  <si>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</si>
  <si>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</si>
  <si>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</si>
  <si>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</si>
  <si>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</si>
  <si>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</si>
  <si>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</si>
  <si>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</si>
  <si>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</si>
  <si>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</si>
  <si>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</si>
  <si>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</si>
  <si>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</si>
  <si>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</si>
  <si>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</si>
  <si>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</si>
  <si>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</si>
  <si>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</si>
  <si>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</si>
  <si>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</si>
  <si>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</si>
  <si>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</si>
  <si>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</si>
  <si>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</si>
  <si>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</si>
  <si>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</si>
  <si>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</si>
  <si>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</si>
  <si>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</si>
  <si>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</si>
  <si>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</si>
  <si>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</si>
  <si>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</si>
  <si>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</si>
  <si>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</si>
  <si>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</si>
  <si>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</si>
  <si>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</si>
  <si>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</si>
  <si>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</si>
  <si>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</si>
  <si>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</si>
  <si>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</si>
  <si>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</si>
  <si>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</si>
  <si>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</si>
  <si>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</si>
  <si>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</si>
  <si>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</si>
  <si>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</si>
  <si>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</si>
  <si>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</si>
  <si>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</si>
  <si>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</si>
  <si>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</si>
  <si>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</si>
  <si>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</si>
  <si>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</si>
  <si>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</si>
  <si>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</si>
  <si>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</si>
  <si>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</si>
  <si>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</si>
  <si>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</si>
  <si>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</si>
  <si>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</si>
  <si>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</si>
  <si>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</si>
  <si>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</si>
  <si>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</si>
  <si>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</si>
  <si>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</si>
  <si>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</si>
  <si>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</si>
  <si>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</si>
  <si>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</si>
  <si>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</si>
  <si>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</si>
  <si>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</si>
  <si>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</si>
  <si>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</si>
  <si>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</si>
  <si>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</si>
  <si>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</si>
  <si>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</si>
  <si>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</si>
  <si>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</si>
  <si>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</si>
  <si>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</si>
  <si>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</si>
  <si>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</si>
  <si>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</si>
  <si>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</si>
  <si>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</si>
  <si>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</si>
  <si>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</si>
  <si>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</si>
  <si>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</si>
  <si>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</si>
  <si>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</si>
  <si>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</si>
  <si>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</si>
  <si>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</si>
  <si>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</si>
  <si>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</si>
  <si>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</si>
  <si>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</si>
  <si>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</si>
  <si>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</si>
  <si>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</si>
  <si>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</si>
  <si>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</si>
  <si>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</si>
  <si>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</si>
  <si>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</si>
  <si>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</si>
  <si>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</si>
  <si>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</si>
  <si>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</si>
  <si>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</si>
  <si>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</si>
  <si>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</si>
  <si>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</si>
  <si>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</si>
  <si>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</si>
  <si>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</si>
  <si>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</si>
  <si>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</si>
  <si>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</si>
  <si>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</si>
  <si>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</si>
  <si>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</si>
  <si>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</si>
  <si>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</si>
  <si>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</si>
  <si>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</si>
  <si>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</si>
  <si>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</si>
  <si>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</si>
  <si>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</si>
  <si>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</si>
  <si>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</si>
  <si>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</si>
  <si>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</si>
  <si>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</si>
  <si>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</si>
  <si>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</si>
  <si>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</si>
  <si>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</si>
  <si>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</si>
  <si>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</si>
  <si>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</si>
  <si>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</si>
  <si>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</si>
  <si>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</si>
  <si>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</si>
  <si>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</si>
  <si>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</si>
  <si>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</si>
  <si>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</si>
  <si>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</si>
  <si>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</si>
  <si>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</si>
  <si>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</si>
  <si>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</si>
  <si>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</si>
  <si>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</si>
  <si>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</si>
  <si>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</si>
  <si>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</si>
  <si>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</si>
  <si>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</si>
  <si>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</si>
  <si>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</si>
  <si>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</si>
  <si>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</si>
  <si>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</si>
  <si>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</si>
  <si>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</si>
  <si>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</si>
  <si>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</si>
  <si>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</si>
  <si>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</si>
  <si>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</si>
  <si>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</si>
  <si>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</si>
  <si>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</si>
  <si>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</si>
  <si>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</si>
  <si>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</si>
  <si>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</si>
  <si>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</si>
  <si>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</si>
  <si>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</si>
  <si>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</si>
  <si>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</si>
  <si>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</si>
  <si>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</si>
  <si>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</si>
  <si>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</si>
  <si>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</si>
  <si>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</si>
  <si>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</si>
  <si>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</si>
  <si>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</si>
  <si>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</si>
  <si>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</si>
  <si>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</si>
  <si>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</si>
  <si>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</si>
  <si>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</si>
  <si>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</si>
  <si>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</si>
  <si>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</si>
  <si>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</si>
  <si>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</si>
  <si>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</si>
  <si>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</si>
  <si>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</si>
  <si>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</si>
  <si>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</si>
  <si>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</si>
  <si>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</si>
  <si>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</si>
  <si>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</si>
  <si>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</si>
  <si>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</si>
  <si>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</si>
  <si>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</si>
  <si>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</si>
  <si>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</si>
  <si>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</si>
  <si>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</si>
  <si>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</si>
  <si>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</si>
  <si>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</si>
  <si>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</si>
  <si>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</si>
  <si>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</si>
  <si>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</si>
  <si>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</si>
  <si>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</si>
  <si>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</si>
  <si>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</si>
  <si>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</si>
  <si>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</si>
  <si>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</si>
  <si>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</si>
  <si>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</si>
  <si>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</si>
  <si>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</si>
  <si>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</si>
  <si>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</si>
  <si>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</si>
  <si>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</si>
  <si>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</si>
  <si>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</si>
  <si>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</si>
  <si>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</si>
  <si>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</si>
  <si>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</si>
  <si>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</si>
  <si>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</si>
  <si>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</si>
  <si>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</si>
  <si>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</si>
  <si>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</si>
  <si>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</si>
  <si>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</si>
  <si>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</si>
  <si>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</si>
  <si>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</si>
  <si>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</si>
  <si>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</si>
  <si>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</si>
  <si>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</si>
  <si>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</si>
  <si>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</si>
  <si>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</si>
  <si>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</si>
  <si>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</si>
  <si>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</si>
  <si>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</si>
  <si>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</si>
  <si>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</si>
  <si>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</si>
  <si>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</si>
  <si>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</si>
  <si>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</si>
  <si>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</si>
  <si>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</si>
  <si>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</si>
  <si>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</si>
  <si>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</si>
  <si>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</si>
  <si>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</si>
  <si>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</si>
  <si>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</si>
  <si>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</si>
  <si>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</si>
  <si>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</si>
  <si>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</si>
  <si>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</si>
  <si>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</si>
  <si>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</si>
  <si>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</si>
  <si>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</si>
  <si>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</si>
  <si>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</si>
  <si>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</si>
  <si>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</si>
  <si>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</si>
  <si>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</si>
  <si>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</si>
  <si>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</si>
  <si>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</si>
  <si>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</si>
  <si>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</si>
  <si>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</si>
  <si>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</si>
  <si>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</si>
  <si>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</si>
  <si>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</si>
  <si>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</si>
  <si>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</si>
  <si>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</si>
  <si>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</si>
  <si>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</si>
  <si>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</si>
  <si>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</si>
  <si>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</si>
  <si>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</si>
  <si>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</si>
  <si>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</si>
  <si>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</si>
  <si>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</si>
  <si>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</si>
  <si>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</si>
  <si>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</si>
  <si>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</si>
  <si>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</si>
  <si>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</si>
  <si>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</si>
  <si>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</si>
  <si>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</si>
  <si>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</si>
  <si>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</si>
  <si>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</si>
  <si>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</si>
  <si>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</si>
  <si>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</si>
  <si>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</si>
  <si>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</si>
  <si>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</si>
  <si>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</si>
  <si>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</si>
  <si>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</si>
  <si>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</si>
  <si>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</si>
  <si>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</si>
  <si>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</si>
  <si>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</si>
  <si>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</si>
  <si>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</si>
  <si>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</si>
  <si>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</si>
  <si>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</si>
  <si>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</si>
  <si>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</si>
  <si>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</si>
  <si>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</si>
  <si>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</si>
  <si>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</si>
  <si>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</si>
  <si>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</si>
  <si>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</si>
  <si>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</si>
  <si>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</si>
  <si>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</si>
  <si>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</si>
  <si>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</si>
  <si>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</si>
  <si>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</si>
  <si>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</si>
  <si>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</si>
  <si>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</si>
  <si>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</si>
  <si>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</si>
  <si>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</si>
  <si>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</si>
  <si>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</si>
  <si>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</si>
  <si>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</si>
  <si>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</si>
  <si>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</si>
  <si>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</si>
  <si>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</si>
  <si>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</si>
  <si>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</si>
  <si>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</si>
  <si>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</si>
  <si>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</si>
  <si>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</si>
  <si>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</si>
  <si>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</si>
  <si>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</si>
  <si>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</si>
  <si>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</si>
  <si>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</si>
  <si>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</si>
  <si>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</si>
  <si>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</si>
  <si>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</si>
  <si>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</si>
  <si>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</si>
  <si>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</si>
  <si>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</si>
  <si>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</si>
  <si>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</si>
  <si>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</si>
  <si>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</si>
  <si>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</si>
  <si>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</si>
  <si>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</si>
  <si>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</si>
  <si>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</si>
  <si>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</si>
  <si>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</si>
  <si>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</si>
  <si>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</si>
  <si>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</si>
  <si>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</si>
  <si>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</si>
  <si>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</si>
  <si>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</si>
  <si>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</si>
  <si>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</si>
  <si>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</si>
  <si>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</si>
  <si>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</si>
  <si>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</si>
  <si>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</si>
  <si>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</si>
  <si>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</si>
  <si>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</si>
  <si>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</si>
  <si>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</si>
  <si>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</si>
  <si>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</si>
  <si>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</si>
  <si>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</si>
  <si>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</si>
  <si>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</si>
  <si>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</si>
  <si>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</si>
  <si>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</si>
  <si>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</si>
  <si>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</si>
  <si>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</si>
  <si>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</si>
  <si>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</si>
  <si>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</si>
  <si>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</si>
  <si>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</si>
  <si>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</si>
  <si>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</si>
  <si>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</si>
  <si>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</si>
  <si>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</si>
  <si>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</si>
  <si>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</si>
  <si>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</si>
  <si>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</si>
  <si>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</si>
  <si>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</si>
  <si>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</si>
  <si>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</si>
  <si>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</si>
  <si>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</si>
  <si>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</si>
  <si>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</si>
  <si>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</si>
  <si>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</si>
  <si>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</si>
  <si>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</si>
  <si>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</si>
  <si>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</si>
  <si>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</si>
  <si>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</si>
  <si>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</si>
  <si>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</si>
  <si>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</si>
  <si>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</si>
  <si>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</si>
  <si>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</si>
  <si>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</si>
  <si>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</si>
  <si>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</si>
  <si>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</si>
  <si>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</si>
  <si>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</si>
  <si>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</si>
  <si>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</si>
  <si>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</si>
  <si>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</si>
  <si>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</si>
  <si>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</si>
  <si>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</si>
  <si>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</si>
  <si>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</si>
  <si>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</si>
  <si>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</si>
  <si>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</si>
  <si>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</si>
  <si>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</si>
  <si>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</si>
  <si>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</si>
  <si>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</si>
  <si>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</si>
  <si>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</si>
  <si>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</si>
  <si>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</si>
  <si>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</si>
  <si>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</si>
  <si>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</si>
  <si>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</si>
  <si>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</si>
  <si>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</si>
  <si>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</si>
  <si>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</si>
  <si>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</si>
  <si>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</si>
  <si>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</si>
  <si>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</si>
  <si>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</si>
  <si>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</si>
  <si>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</si>
  <si>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</si>
  <si>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</si>
  <si>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</si>
  <si>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</si>
  <si>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</si>
  <si>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</si>
  <si>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</si>
  <si>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</si>
  <si>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</si>
  <si>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</si>
  <si>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</si>
  <si>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</si>
  <si>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</si>
  <si>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</si>
  <si>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</si>
  <si>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</si>
  <si>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</si>
  <si>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</si>
  <si>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</si>
  <si>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</si>
  <si>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</si>
  <si>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</si>
  <si>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</si>
  <si>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</si>
  <si>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</si>
  <si>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</si>
  <si>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</si>
  <si>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</si>
  <si>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</si>
  <si>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</si>
  <si>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</si>
  <si>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</si>
  <si>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</si>
  <si>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</si>
  <si>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</si>
  <si>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</si>
  <si>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</si>
  <si>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</si>
  <si>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</si>
  <si>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</si>
  <si>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</si>
  <si>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</si>
  <si>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</si>
  <si>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</si>
  <si>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</si>
  <si>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</si>
  <si>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</si>
  <si>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</si>
  <si>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</si>
  <si>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</si>
  <si>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</si>
  <si>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</si>
  <si>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</si>
  <si>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</si>
  <si>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</si>
  <si>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</si>
  <si>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</si>
  <si>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</si>
  <si>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</si>
  <si>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</si>
  <si>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</si>
  <si>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</si>
  <si>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</si>
  <si>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</si>
  <si>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</si>
  <si>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</si>
  <si>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</si>
  <si>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</si>
  <si>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</si>
  <si>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</si>
  <si>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</si>
  <si>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</si>
  <si>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</si>
  <si>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</si>
  <si>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</si>
  <si>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</si>
  <si>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</si>
  <si>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</si>
  <si>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</si>
  <si>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</si>
  <si>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</si>
  <si>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</si>
  <si>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</si>
  <si>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</si>
  <si>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</si>
  <si>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</si>
  <si>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</si>
  <si>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</si>
  <si>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</si>
  <si>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</si>
  <si>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</si>
  <si>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</si>
  <si>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</si>
  <si>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</si>
  <si>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</si>
  <si>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</si>
  <si>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</si>
  <si>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</si>
  <si>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</si>
  <si>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</si>
  <si>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</si>
  <si>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</si>
  <si>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</si>
  <si>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</si>
  <si>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</si>
  <si>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</si>
  <si>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</si>
  <si>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</si>
  <si>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</si>
  <si>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</si>
  <si>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</si>
  <si>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</si>
  <si>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</si>
  <si>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</si>
  <si>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</si>
  <si>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</si>
  <si>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</si>
  <si>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</si>
  <si>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</si>
  <si>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</si>
  <si>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</si>
  <si>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</si>
  <si>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</si>
  <si>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</si>
  <si>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</si>
  <si>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</si>
  <si>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</si>
  <si>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</si>
  <si>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</si>
  <si>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</si>
  <si>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</si>
  <si>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</si>
  <si>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</si>
  <si>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</si>
  <si>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</si>
  <si>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</si>
  <si>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</si>
  <si>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</si>
  <si>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</si>
  <si>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</si>
  <si>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</si>
  <si>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</si>
  <si>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</si>
  <si>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</si>
  <si>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</si>
  <si>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</si>
  <si>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</si>
  <si>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</si>
  <si>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</si>
  <si>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</si>
  <si>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</si>
  <si>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</si>
  <si>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</si>
  <si>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</si>
  <si>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</si>
  <si>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</si>
  <si>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</si>
  <si>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</si>
  <si>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</si>
  <si>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</si>
  <si>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</si>
  <si>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</si>
  <si>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</si>
  <si>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</si>
  <si>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</si>
  <si>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</si>
  <si>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</si>
  <si>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</si>
  <si>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</si>
  <si>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</si>
  <si>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</si>
  <si>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</si>
  <si>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</si>
  <si>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</si>
  <si>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</si>
  <si>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</si>
  <si>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</si>
  <si>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</si>
  <si>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</si>
  <si>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</si>
  <si>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</si>
  <si>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</si>
  <si>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</si>
  <si>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</si>
  <si>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</si>
  <si>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</si>
  <si>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</si>
  <si>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</si>
  <si>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</si>
  <si>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</si>
  <si>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</si>
  <si>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</si>
  <si>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</si>
  <si>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</si>
  <si>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</si>
  <si>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</si>
  <si>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</si>
  <si>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</si>
  <si>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</si>
  <si>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</si>
  <si>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</si>
  <si>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</si>
  <si>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</si>
  <si>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</si>
  <si>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</si>
  <si>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</si>
  <si>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</si>
  <si>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</si>
  <si>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</si>
  <si>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</si>
  <si>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</si>
  <si>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</si>
  <si>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</si>
  <si>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</si>
  <si>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</si>
  <si>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</si>
  <si>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</si>
  <si>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</si>
  <si>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</si>
  <si>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</si>
  <si>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</si>
  <si>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</si>
  <si>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</si>
  <si>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</si>
  <si>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</si>
  <si>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</si>
  <si>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</si>
  <si>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</si>
  <si>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</si>
  <si>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</si>
  <si>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</si>
  <si>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</si>
  <si>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</si>
  <si>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</si>
  <si>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</si>
  <si>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</si>
  <si>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</si>
  <si>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</si>
  <si>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</si>
  <si>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</si>
  <si>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</si>
  <si>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</si>
  <si>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</si>
  <si>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</si>
  <si>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</si>
  <si>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</si>
  <si>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</si>
  <si>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</si>
  <si>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</si>
  <si>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</si>
  <si>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</si>
  <si>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</si>
  <si>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</si>
  <si>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</si>
  <si>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</si>
  <si>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</si>
  <si>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</si>
  <si>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</si>
  <si>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</si>
  <si>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</si>
  <si>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</si>
  <si>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</si>
  <si>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</si>
  <si>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</si>
  <si>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</si>
  <si>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</si>
  <si>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</si>
  <si>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</si>
  <si>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</si>
  <si>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</si>
  <si>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</si>
  <si>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</si>
  <si>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</si>
  <si>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</si>
  <si>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</si>
  <si>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</si>
  <si>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</si>
  <si>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</si>
  <si>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</si>
  <si>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</si>
  <si>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</si>
  <si>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</si>
  <si>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</si>
  <si>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</si>
  <si>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</si>
  <si>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</si>
  <si>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</si>
  <si>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</si>
  <si>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</si>
  <si>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</si>
  <si>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</si>
  <si>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</si>
  <si>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</si>
  <si>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</si>
  <si>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</si>
  <si>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</si>
  <si>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</si>
  <si>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</si>
  <si>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</si>
  <si>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</si>
  <si>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</si>
  <si>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</si>
  <si>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</si>
  <si>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</si>
  <si>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</si>
  <si>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</si>
  <si>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</si>
  <si>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</si>
  <si>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</si>
  <si>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</si>
  <si>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</si>
  <si>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</si>
  <si>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</si>
  <si>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</si>
  <si>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</si>
  <si>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</si>
  <si>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</si>
  <si>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</si>
  <si>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</si>
  <si>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</si>
  <si>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</si>
  <si>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</si>
  <si>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</si>
  <si>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</si>
  <si>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</si>
  <si>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</si>
  <si>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</si>
  <si>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</si>
  <si>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</si>
  <si>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</si>
  <si>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</si>
  <si>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</si>
  <si>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</si>
  <si>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</si>
  <si>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</si>
  <si>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</si>
  <si>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</si>
  <si>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</si>
  <si>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</si>
  <si>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</si>
  <si>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</si>
  <si>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</si>
  <si>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</si>
  <si>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</si>
  <si>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</si>
  <si>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</si>
  <si>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</si>
  <si>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</si>
  <si>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</si>
  <si>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</si>
  <si>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</si>
  <si>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</si>
  <si>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</si>
  <si>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</si>
  <si>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</si>
  <si>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</si>
  <si>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</si>
  <si>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</si>
  <si>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</si>
  <si>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</si>
  <si>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</si>
  <si>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</si>
  <si>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</si>
  <si>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</si>
  <si>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</si>
  <si>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</si>
  <si>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</si>
  <si>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</si>
  <si>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</si>
  <si>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</si>
  <si>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</si>
  <si>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</si>
  <si>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</si>
  <si>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</si>
  <si>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</si>
  <si>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</si>
  <si>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</si>
  <si>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</si>
  <si>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</si>
  <si>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</si>
  <si>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</si>
  <si>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</si>
  <si>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</si>
  <si>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</si>
  <si>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</si>
  <si>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</si>
  <si>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</si>
  <si>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</si>
  <si>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</si>
  <si>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</si>
  <si>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</si>
  <si>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</si>
  <si>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</si>
  <si>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</si>
  <si>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</si>
  <si>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</si>
  <si>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</si>
  <si>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</si>
  <si>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</si>
  <si>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</si>
  <si>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</si>
  <si>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</si>
  <si>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</si>
  <si>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</si>
  <si>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</si>
  <si>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</si>
  <si>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</si>
  <si>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</si>
  <si>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</si>
  <si>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</si>
  <si>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</si>
  <si>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</si>
  <si>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</si>
  <si>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</si>
  <si>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</si>
  <si>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</si>
  <si>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</si>
  <si>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</si>
  <si>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</si>
  <si>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</si>
  <si>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</si>
  <si>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</si>
  <si>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</si>
  <si>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</si>
  <si>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</si>
  <si>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</si>
  <si>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</si>
  <si>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</si>
  <si>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</si>
  <si>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</si>
  <si>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</si>
  <si>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</si>
  <si>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</si>
  <si>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</si>
  <si>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</si>
  <si>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</si>
  <si>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</si>
  <si>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</si>
  <si>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</si>
  <si>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</si>
  <si>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</si>
  <si>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</si>
  <si>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</si>
  <si>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</si>
  <si>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</si>
  <si>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</si>
  <si>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</si>
  <si>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</si>
  <si>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</si>
  <si>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</si>
  <si>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</si>
  <si>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</si>
  <si>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</si>
  <si>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</si>
  <si>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</si>
  <si>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</si>
  <si>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</si>
  <si>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</si>
  <si>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</si>
  <si>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</si>
  <si>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</si>
  <si>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</si>
  <si>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</si>
  <si>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</si>
  <si>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</si>
  <si>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</si>
  <si>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</si>
  <si>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</si>
  <si>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</si>
  <si>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</si>
  <si>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</si>
  <si>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</si>
  <si>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</si>
  <si>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</si>
  <si>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</si>
  <si>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</si>
  <si>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</si>
  <si>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</si>
  <si>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</si>
  <si>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</si>
  <si>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</si>
  <si>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</si>
  <si>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</si>
  <si>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</si>
  <si>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</si>
  <si>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</si>
  <si>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</si>
  <si>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</si>
  <si>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</si>
  <si>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</si>
  <si>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</si>
  <si>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</si>
  <si>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</si>
  <si>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</si>
  <si>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</si>
  <si>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</si>
  <si>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</si>
  <si>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</si>
  <si>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</si>
  <si>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</si>
  <si>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</si>
  <si>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</si>
  <si>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</si>
  <si>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</si>
  <si>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</si>
  <si>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</si>
  <si>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</si>
  <si>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</si>
  <si>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</si>
  <si>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</si>
  <si>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</si>
  <si>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</si>
  <si>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</si>
  <si>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</si>
  <si>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</si>
  <si>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</si>
  <si>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</si>
  <si>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</si>
  <si>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</si>
  <si>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</si>
  <si>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</si>
  <si>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</si>
  <si>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</si>
  <si>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</si>
  <si>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</si>
  <si>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</si>
  <si>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</si>
  <si>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</si>
  <si>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</si>
  <si>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</si>
  <si>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</si>
  <si>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</si>
  <si>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</si>
  <si>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</si>
  <si>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</si>
  <si>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</si>
  <si>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</si>
  <si>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</si>
  <si>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</si>
  <si>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</si>
  <si>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</si>
  <si>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</si>
  <si>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</si>
  <si>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</si>
  <si>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</si>
  <si>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</si>
  <si>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</si>
  <si>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</si>
  <si>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</si>
  <si>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</si>
  <si>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</si>
  <si>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</si>
  <si>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</si>
  <si>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</si>
  <si>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</si>
  <si>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</si>
  <si>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</si>
  <si>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</si>
  <si>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</si>
  <si>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</si>
  <si>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</si>
  <si>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</si>
  <si>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</si>
  <si>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</si>
  <si>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</si>
  <si>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</si>
  <si>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</si>
  <si>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</si>
  <si>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</si>
  <si>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</si>
  <si>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</si>
  <si>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</si>
  <si>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</si>
  <si>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</si>
  <si>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</si>
  <si>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</si>
  <si>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</si>
  <si>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</si>
  <si>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</si>
  <si>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</si>
  <si>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</si>
  <si>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</si>
  <si>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</si>
  <si>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</si>
  <si>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</si>
  <si>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</si>
  <si>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</si>
  <si>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</si>
  <si>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</si>
  <si>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</si>
  <si>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</si>
  <si>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</si>
  <si>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</si>
  <si>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</si>
  <si>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</si>
  <si>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</si>
  <si>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</si>
  <si>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</si>
  <si>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</si>
  <si>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</si>
  <si>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</si>
  <si>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</si>
  <si>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</si>
  <si>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</si>
  <si>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</si>
  <si>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</si>
  <si>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</si>
  <si>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</si>
  <si>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</si>
  <si>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</si>
  <si>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</si>
  <si>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</si>
  <si>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</si>
  <si>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</si>
  <si>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</si>
  <si>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</si>
  <si>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</si>
  <si>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</si>
  <si>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</si>
  <si>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</si>
  <si>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</si>
  <si>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</si>
  <si>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</si>
  <si>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</si>
  <si>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</si>
  <si>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</si>
  <si>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</si>
  <si>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</si>
  <si>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</si>
  <si>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</si>
  <si>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</si>
  <si>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</si>
  <si>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</si>
  <si>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</si>
  <si>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</si>
  <si>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</si>
  <si>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</si>
  <si>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</si>
  <si>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</si>
  <si>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</si>
  <si>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</si>
  <si>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</si>
  <si>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</si>
  <si>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</si>
  <si>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</si>
  <si>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</si>
  <si>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</si>
  <si>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</si>
  <si>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</si>
  <si>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</si>
  <si>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</si>
  <si>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</si>
  <si>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</si>
  <si>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</si>
  <si>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</si>
  <si>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</si>
  <si>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</si>
  <si>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</si>
  <si>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</si>
  <si>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</si>
  <si>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</si>
  <si>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</si>
  <si>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</si>
  <si>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</si>
  <si>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</si>
  <si>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</si>
  <si>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</si>
  <si>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</si>
  <si>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</si>
  <si>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</si>
  <si>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</si>
  <si>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</si>
  <si>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</si>
  <si>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</si>
  <si>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</si>
  <si>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</si>
  <si>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</si>
  <si>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</si>
  <si>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</si>
  <si>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</si>
  <si>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</si>
  <si>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</si>
  <si>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</si>
  <si>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</si>
  <si>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</si>
  <si>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</si>
  <si>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</si>
  <si>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</si>
  <si>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</si>
  <si>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</si>
  <si>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</si>
  <si>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</si>
  <si>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</si>
  <si>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</si>
  <si>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</si>
  <si>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</si>
  <si>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</si>
  <si>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</si>
  <si>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</si>
  <si>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</si>
  <si>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</si>
  <si>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</si>
  <si>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</si>
  <si>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</si>
  <si>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</si>
  <si>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</si>
  <si>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</si>
  <si>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</si>
  <si>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</si>
  <si>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</si>
  <si>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</si>
  <si>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</si>
  <si>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</si>
  <si>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</si>
  <si>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</si>
  <si>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</si>
  <si>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</si>
  <si>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</si>
  <si>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</si>
  <si>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</si>
  <si>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</si>
  <si>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</si>
  <si>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</si>
  <si>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</si>
  <si>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</si>
  <si>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</si>
  <si>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</si>
  <si>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</si>
  <si>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</si>
  <si>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</si>
  <si>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</si>
  <si>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</si>
  <si>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</si>
  <si>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</si>
  <si>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</si>
  <si>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</si>
  <si>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</si>
  <si>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</si>
  <si>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</si>
  <si>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</si>
  <si>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</si>
  <si>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</si>
  <si>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</si>
  <si>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</si>
  <si>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</si>
  <si>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</si>
  <si>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</si>
  <si>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</si>
  <si>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</si>
  <si>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</si>
  <si>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</si>
  <si>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</si>
  <si>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</si>
  <si>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</si>
  <si>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</si>
  <si>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</si>
  <si>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</si>
  <si>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</si>
  <si>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</si>
  <si>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</si>
  <si>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</si>
  <si>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</si>
  <si>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</si>
  <si>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</si>
  <si>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</si>
  <si>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</si>
  <si>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</si>
  <si>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</si>
  <si>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</si>
  <si>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</si>
  <si>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</si>
  <si>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</si>
  <si>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</si>
  <si>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</si>
  <si>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</si>
  <si>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</si>
  <si>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</si>
  <si>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</si>
  <si>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</si>
  <si>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</si>
  <si>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</si>
  <si>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</si>
  <si>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</si>
  <si>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</si>
  <si>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</si>
  <si>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</si>
  <si>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</si>
  <si>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</si>
  <si>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</si>
  <si>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</si>
  <si>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</si>
  <si>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</si>
  <si>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</si>
  <si>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</si>
  <si>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</si>
  <si>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</si>
  <si>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</si>
  <si>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</si>
  <si>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</si>
  <si>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</si>
  <si>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</si>
  <si>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</si>
  <si>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</si>
  <si>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</si>
  <si>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</si>
  <si>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</si>
  <si>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</si>
  <si>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</si>
  <si>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</si>
  <si>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</si>
  <si>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</si>
  <si>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</si>
  <si>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</si>
  <si>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</si>
  <si>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</si>
  <si>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</si>
  <si>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</si>
  <si>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</si>
  <si>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</si>
  <si>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</si>
  <si>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</si>
  <si>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</si>
  <si>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</si>
  <si>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</si>
  <si>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</si>
  <si>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</si>
  <si>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</si>
  <si>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</si>
  <si>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</si>
  <si>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</si>
  <si>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</si>
  <si>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</si>
  <si>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</si>
  <si>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</si>
  <si>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</si>
  <si>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</si>
  <si>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</si>
  <si>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</si>
  <si>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</si>
  <si>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</si>
  <si>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</si>
  <si>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</si>
  <si>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</si>
  <si>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</si>
  <si>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</si>
  <si>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</si>
  <si>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</si>
  <si>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</si>
  <si>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</si>
  <si>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</si>
  <si>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</si>
  <si>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</si>
  <si>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</si>
  <si>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</si>
  <si>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</si>
  <si>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</si>
  <si>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</si>
  <si>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</si>
  <si>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</si>
  <si>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</si>
  <si>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</si>
  <si>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</si>
  <si>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</si>
  <si>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</si>
  <si>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</si>
  <si>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</si>
  <si>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</si>
  <si>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</si>
  <si>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</si>
  <si>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</si>
  <si>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</si>
  <si>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</si>
  <si>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</si>
  <si>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</si>
  <si>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</si>
  <si>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</si>
  <si>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</si>
  <si>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</si>
  <si>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</si>
  <si>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</si>
  <si>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</si>
  <si>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</si>
  <si>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</si>
  <si>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</si>
  <si>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</si>
  <si>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</si>
  <si>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</si>
  <si>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</si>
  <si>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</si>
  <si>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</si>
  <si>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</si>
  <si>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</si>
  <si>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</si>
  <si>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</si>
  <si>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</si>
  <si>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</si>
  <si>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</si>
  <si>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</si>
  <si>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</si>
  <si>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</si>
  <si>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</si>
  <si>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</si>
  <si>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</si>
  <si>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</si>
  <si>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</si>
  <si>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</si>
  <si>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</si>
  <si>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</si>
  <si>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</si>
  <si>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</si>
  <si>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</si>
  <si>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</si>
  <si>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</si>
  <si>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</si>
  <si>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</si>
  <si>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</si>
  <si>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</si>
  <si>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</si>
  <si>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</si>
  <si>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</si>
  <si>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</si>
  <si>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</si>
  <si>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</si>
  <si>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</si>
  <si>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</si>
  <si>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</si>
  <si>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</si>
  <si>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</si>
  <si>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</si>
  <si>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</si>
  <si>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</si>
  <si>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</si>
  <si>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</si>
  <si>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</si>
  <si>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</si>
  <si>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</si>
  <si>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</si>
  <si>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</si>
  <si>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</si>
  <si>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</si>
  <si>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</si>
  <si>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</si>
  <si>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</si>
  <si>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</si>
  <si>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</si>
  <si>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</si>
  <si>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</si>
  <si>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</si>
  <si>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</si>
  <si>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</si>
  <si>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</si>
  <si>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</si>
  <si>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</si>
  <si>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</si>
  <si>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</si>
  <si>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</si>
  <si>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</si>
  <si>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</si>
  <si>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</si>
  <si>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</si>
  <si>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</si>
  <si>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</si>
  <si>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</si>
  <si>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</si>
  <si>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</si>
  <si>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</si>
  <si>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</si>
  <si>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</si>
  <si>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</si>
  <si>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</si>
  <si>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</si>
  <si>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</si>
  <si>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</si>
  <si>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</si>
  <si>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</si>
  <si>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</si>
  <si>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</si>
  <si>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</si>
  <si>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</si>
  <si>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</si>
  <si>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</si>
  <si>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</si>
  <si>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</si>
  <si>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</si>
  <si>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</si>
  <si>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</si>
  <si>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</si>
  <si>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</si>
  <si>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</si>
  <si>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</si>
  <si>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</si>
  <si>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</si>
  <si>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</si>
  <si>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</si>
  <si>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</si>
  <si>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</si>
  <si>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</si>
  <si>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</si>
  <si>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</si>
  <si>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</si>
  <si>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</si>
  <si>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</si>
  <si>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</si>
  <si>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</si>
  <si>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</si>
  <si>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</si>
  <si>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</si>
  <si>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</si>
  <si>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</si>
  <si>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</si>
  <si>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</si>
  <si>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</si>
  <si>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</si>
  <si>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</si>
  <si>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</si>
  <si>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</si>
  <si>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</si>
  <si>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</si>
  <si>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</si>
  <si>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</si>
  <si>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</si>
  <si>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</si>
  <si>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</si>
  <si>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</si>
  <si>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</si>
  <si>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</si>
  <si>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</si>
  <si>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</si>
  <si>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</si>
  <si>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</si>
  <si>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</si>
  <si>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</si>
  <si>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</si>
  <si>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</si>
  <si>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</si>
  <si>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</si>
  <si>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</si>
  <si>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</si>
  <si>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</si>
  <si>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</si>
  <si>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</si>
  <si>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</si>
  <si>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</si>
  <si>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</si>
  <si>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</si>
  <si>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</si>
  <si>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</si>
  <si>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</si>
  <si>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</si>
  <si>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</si>
  <si>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</si>
  <si>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</si>
  <si>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</si>
  <si>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</si>
  <si>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</si>
  <si>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</si>
  <si>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</si>
  <si>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</si>
  <si>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</si>
  <si>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</si>
  <si>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</si>
  <si>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</si>
  <si>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</si>
  <si>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</si>
  <si>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</si>
  <si>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</si>
  <si>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</si>
  <si>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</si>
  <si>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</si>
  <si>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</si>
  <si>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</si>
  <si>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</si>
  <si>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</si>
  <si>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</si>
  <si>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</si>
  <si>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</si>
  <si>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</si>
  <si>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</si>
  <si>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</si>
  <si>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</si>
  <si>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</si>
  <si>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</si>
  <si>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</si>
  <si>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</si>
  <si>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</si>
  <si>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</si>
  <si>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</si>
  <si>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</si>
  <si>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</si>
  <si>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</si>
  <si>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</si>
  <si>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</si>
  <si>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</si>
  <si>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</si>
  <si>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</si>
  <si>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</si>
  <si>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</si>
  <si>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</si>
  <si>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</si>
  <si>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</si>
  <si>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</si>
  <si>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</si>
  <si>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</si>
  <si>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</si>
  <si>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</si>
  <si>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</si>
  <si>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</si>
  <si>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</si>
  <si>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</si>
  <si>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</si>
  <si>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</si>
  <si>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</si>
  <si>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</si>
  <si>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</si>
  <si>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</si>
  <si>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</si>
  <si>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</si>
  <si>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</si>
  <si>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</si>
  <si>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</si>
  <si>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</si>
  <si>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</si>
  <si>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</si>
  <si>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</si>
  <si>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</si>
  <si>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</si>
  <si>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</si>
  <si>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</si>
  <si>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</si>
  <si>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</si>
  <si>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</si>
  <si>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</si>
  <si>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</si>
  <si>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</si>
  <si>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</si>
  <si>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</si>
  <si>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</si>
  <si>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</si>
  <si>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</si>
  <si>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</si>
  <si>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</si>
  <si>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</si>
  <si>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</si>
  <si>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</si>
  <si>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</si>
  <si>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</si>
  <si>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</si>
  <si>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</si>
  <si>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</si>
  <si>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</si>
  <si>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</si>
  <si>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</si>
  <si>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</si>
  <si>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</si>
  <si>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</si>
  <si>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</si>
  <si>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</si>
  <si>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</si>
  <si>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</si>
  <si>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</si>
  <si>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</si>
  <si>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</si>
  <si>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</si>
  <si>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</si>
  <si>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</si>
  <si>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</si>
  <si>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</si>
  <si>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</si>
  <si>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</si>
  <si>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</si>
  <si>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</si>
  <si>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</si>
  <si>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</si>
  <si>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</si>
  <si>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</si>
  <si>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</si>
  <si>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</si>
  <si>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</si>
  <si>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</si>
  <si>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</si>
  <si>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</si>
  <si>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</si>
  <si>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</si>
  <si>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</si>
  <si>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</si>
  <si>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</si>
  <si>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</si>
  <si>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</si>
  <si>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</si>
  <si>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</si>
  <si>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</si>
  <si>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</si>
  <si>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</si>
  <si>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</si>
  <si>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</si>
  <si>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</si>
  <si>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</si>
  <si>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</si>
  <si>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</si>
  <si>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</si>
  <si>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</si>
  <si>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</si>
  <si>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</si>
  <si>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</si>
  <si>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</si>
  <si>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</si>
  <si>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</si>
  <si>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</si>
  <si>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</si>
  <si>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</si>
  <si>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</si>
  <si>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</si>
  <si>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</si>
  <si>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</si>
  <si>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</si>
  <si>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</si>
  <si>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</si>
  <si>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</si>
  <si>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</si>
  <si>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</si>
  <si>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</si>
  <si>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</si>
  <si>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</si>
  <si>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</si>
  <si>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</si>
  <si>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</si>
  <si>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</si>
  <si>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</si>
  <si>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</si>
  <si>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</si>
  <si>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</si>
  <si>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</si>
  <si>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</si>
  <si>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</si>
  <si>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</si>
  <si>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</si>
  <si>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</si>
  <si>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</si>
  <si>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</si>
  <si>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</si>
  <si>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</si>
  <si>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</si>
  <si>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</si>
  <si>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</si>
  <si>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</si>
  <si>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</si>
  <si>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</si>
  <si>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</si>
  <si>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</si>
  <si>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</si>
  <si>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</si>
  <si>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</si>
  <si>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</si>
  <si>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</si>
  <si>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</si>
  <si>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</si>
  <si>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</si>
  <si>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</si>
  <si>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</si>
  <si>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</si>
  <si>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</si>
  <si>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</si>
  <si>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</si>
  <si>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</si>
  <si>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</si>
  <si>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</si>
  <si>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</si>
  <si>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</si>
  <si>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</si>
  <si>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</si>
  <si>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</si>
  <si>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</si>
  <si>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</si>
  <si>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</si>
  <si>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</si>
  <si>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</si>
  <si>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</si>
  <si>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</si>
  <si>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</si>
  <si>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</si>
  <si>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</si>
  <si>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</si>
  <si>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</si>
  <si>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</si>
  <si>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</si>
  <si>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</si>
  <si>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</si>
  <si>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</si>
  <si>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</si>
  <si>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</si>
  <si>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</si>
  <si>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</si>
  <si>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</si>
  <si>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</si>
  <si>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</si>
  <si>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</si>
  <si>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</si>
  <si>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</si>
  <si>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</si>
  <si>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</si>
  <si>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</si>
  <si>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</si>
  <si>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</si>
  <si>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</si>
  <si>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</si>
  <si>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</si>
  <si>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</si>
  <si>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</si>
  <si>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</si>
  <si>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</si>
  <si>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</si>
  <si>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</si>
  <si>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</si>
  <si>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</si>
  <si>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</si>
  <si>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</si>
  <si>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</si>
  <si>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</si>
  <si>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</si>
  <si>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</si>
  <si>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</si>
  <si>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</si>
  <si>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</si>
  <si>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</si>
  <si>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</si>
  <si>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</si>
  <si>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</si>
  <si>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</si>
  <si>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</si>
  <si>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</si>
  <si>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</si>
  <si>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</si>
  <si>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</si>
  <si>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</si>
  <si>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</si>
  <si>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</si>
  <si>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</si>
  <si>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</si>
  <si>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</si>
  <si>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</si>
  <si>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</si>
  <si>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</si>
  <si>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</si>
  <si>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</si>
  <si>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</si>
  <si>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</si>
  <si>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</si>
  <si>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</si>
  <si>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</si>
  <si>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</si>
  <si>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</si>
  <si>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</si>
  <si>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</si>
  <si>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</si>
  <si>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</si>
  <si>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</si>
  <si>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</si>
  <si>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</si>
  <si>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</si>
  <si>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</si>
  <si>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</si>
  <si>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</si>
  <si>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</si>
  <si>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</si>
  <si>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</si>
  <si>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</si>
  <si>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</si>
  <si>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</si>
  <si>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</si>
  <si>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</si>
  <si>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</si>
  <si>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</si>
  <si>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</si>
  <si>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</si>
  <si>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</si>
  <si>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</si>
  <si>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</si>
  <si>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</si>
  <si>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</si>
  <si>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</si>
  <si>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</si>
  <si>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</si>
  <si>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</si>
  <si>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</si>
  <si>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</si>
  <si>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</si>
  <si>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</si>
  <si>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</si>
  <si>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</si>
  <si>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</si>
  <si>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</si>
  <si>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</si>
  <si>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</si>
  <si>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</si>
  <si>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</si>
  <si>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</si>
  <si>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</si>
  <si>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</si>
  <si>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</si>
  <si>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</si>
  <si>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</si>
  <si>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</si>
  <si>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</si>
  <si>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</si>
  <si>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</si>
  <si>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</si>
  <si>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</si>
  <si>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</si>
  <si>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</si>
  <si>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</si>
  <si>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</si>
  <si>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</si>
  <si>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</si>
  <si>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</si>
  <si>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</si>
  <si>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</si>
  <si>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</si>
  <si>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</si>
  <si>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</si>
  <si>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</si>
  <si>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</si>
  <si>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</si>
  <si>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</si>
  <si>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</si>
  <si>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</si>
  <si>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</si>
  <si>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</si>
  <si>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</si>
  <si>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</si>
  <si>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</si>
  <si>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</si>
  <si>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</si>
  <si>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</si>
  <si>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</si>
  <si>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</si>
  <si>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</si>
  <si>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</si>
  <si>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</si>
  <si>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</si>
  <si>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</si>
  <si>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</si>
  <si>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</si>
  <si>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</si>
  <si>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</si>
  <si>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</si>
  <si>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</si>
  <si>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</si>
  <si>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</si>
  <si>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</si>
  <si>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</si>
  <si>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</si>
  <si>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</si>
  <si>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</si>
  <si>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</si>
  <si>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</si>
  <si>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</si>
  <si>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</si>
  <si>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</si>
  <si>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</si>
  <si>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</si>
  <si>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</si>
  <si>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</si>
  <si>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</si>
  <si>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</si>
  <si>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</si>
  <si>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</si>
  <si>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</si>
  <si>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</si>
  <si>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</si>
  <si>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</si>
  <si>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</si>
  <si>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</si>
  <si>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</si>
  <si>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</si>
  <si>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</si>
  <si>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</si>
  <si>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</si>
  <si>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</si>
  <si>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</si>
  <si>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</si>
  <si>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</si>
  <si>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</si>
  <si>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</si>
  <si>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</si>
  <si>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</si>
  <si>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</si>
  <si>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</si>
  <si>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</si>
  <si>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</si>
  <si>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</si>
  <si>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</si>
  <si>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</si>
  <si>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</si>
  <si>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</si>
  <si>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</si>
  <si>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</si>
  <si>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</si>
  <si>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</si>
  <si>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</si>
  <si>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</si>
  <si>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</si>
  <si>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</si>
  <si>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</si>
  <si>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</si>
  <si>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</si>
  <si>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</si>
  <si>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</si>
  <si>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</si>
  <si>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</si>
  <si>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</si>
  <si>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</si>
  <si>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</si>
  <si>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</si>
  <si>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</si>
  <si>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</si>
  <si>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</si>
  <si>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</si>
  <si>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</si>
  <si>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</si>
  <si>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</si>
  <si>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</si>
  <si>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</si>
  <si>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</si>
  <si>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</si>
  <si>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</si>
  <si>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</si>
  <si>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</si>
  <si>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</si>
  <si>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</si>
  <si>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</si>
  <si>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</si>
  <si>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</si>
  <si>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</si>
  <si>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</si>
  <si>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</si>
  <si>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</si>
  <si>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</si>
  <si>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</si>
  <si>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</si>
  <si>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</si>
  <si>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</si>
  <si>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</si>
  <si>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</si>
  <si>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</si>
  <si>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</si>
  <si>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</si>
  <si>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</si>
  <si>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</si>
  <si>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</si>
  <si>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</si>
  <si>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</si>
  <si>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</si>
  <si>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</si>
  <si>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</si>
  <si>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</si>
  <si>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</si>
  <si>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</si>
  <si>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</si>
  <si>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</si>
  <si>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</si>
  <si>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</si>
  <si>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</si>
  <si>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</si>
  <si>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</si>
  <si>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</si>
  <si>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</si>
  <si>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</si>
  <si>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</si>
  <si>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</si>
  <si>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</si>
  <si>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</si>
  <si>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</si>
  <si>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</si>
  <si>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</si>
  <si>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</si>
  <si>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</si>
  <si>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</si>
  <si>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</si>
  <si>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</si>
  <si>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</si>
  <si>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</si>
  <si>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</si>
  <si>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</si>
  <si>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</si>
  <si>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</si>
  <si>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</si>
  <si>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</si>
  <si>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</si>
  <si>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</si>
  <si>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</si>
  <si>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</si>
  <si>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</si>
  <si>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</si>
  <si>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</si>
  <si>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</si>
  <si>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</si>
  <si>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</si>
  <si>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</si>
  <si>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</si>
  <si>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</si>
  <si>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</si>
  <si>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</si>
  <si>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</si>
  <si>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</si>
  <si>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</si>
  <si>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</si>
  <si>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</si>
  <si>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</si>
  <si>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</si>
  <si>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</si>
  <si>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</si>
  <si>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</si>
  <si>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</si>
  <si>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</si>
  <si>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</si>
  <si>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</si>
  <si>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</si>
  <si>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</si>
  <si>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</si>
  <si>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</si>
  <si>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</si>
  <si>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</si>
  <si>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</si>
  <si>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</si>
  <si>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</si>
  <si>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</si>
  <si>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</si>
  <si>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</si>
  <si>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</si>
  <si>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</si>
  <si>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</si>
  <si>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</si>
  <si>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</si>
  <si>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</si>
  <si>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</si>
  <si>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</si>
  <si>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</si>
  <si>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</si>
  <si>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</si>
  <si>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</si>
  <si>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</si>
  <si>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</si>
  <si>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</si>
  <si>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</si>
  <si>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</si>
  <si>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</si>
  <si>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</si>
  <si>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</si>
  <si>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</si>
  <si>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</si>
  <si>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</si>
  <si>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</si>
  <si>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</si>
  <si>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</si>
  <si>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</si>
  <si>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</si>
  <si>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</si>
  <si>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</si>
  <si>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</si>
  <si>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</si>
  <si>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</si>
  <si>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</si>
  <si>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</si>
  <si>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</si>
  <si>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</si>
  <si>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</si>
  <si>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</si>
  <si>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</si>
  <si>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</si>
  <si>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</si>
  <si>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</si>
  <si>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</si>
  <si>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</si>
  <si>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</si>
  <si>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</si>
  <si>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</si>
  <si>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</si>
  <si>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</si>
  <si>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</si>
  <si>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</si>
  <si>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</si>
  <si>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</si>
  <si>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</si>
  <si>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</si>
  <si>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</si>
  <si>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</si>
  <si>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</si>
  <si>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</si>
  <si>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</si>
  <si>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</si>
  <si>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</si>
  <si>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</si>
  <si>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</si>
  <si>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</si>
  <si>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</si>
  <si>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</si>
  <si>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</si>
  <si>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</si>
  <si>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</si>
  <si>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</si>
  <si>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</si>
  <si>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</si>
  <si>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</si>
  <si>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</si>
  <si>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</si>
  <si>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</si>
  <si>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</si>
  <si>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</si>
  <si>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</si>
  <si>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</si>
  <si>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</si>
  <si>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</si>
  <si>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</si>
  <si>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</si>
  <si>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</si>
  <si>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</si>
  <si>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</si>
  <si>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</si>
  <si>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</si>
  <si>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</si>
  <si>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</si>
  <si>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</si>
  <si>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</si>
  <si>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</si>
  <si>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</si>
  <si>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</si>
  <si>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</si>
  <si>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</si>
  <si>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</si>
  <si>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</si>
  <si>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</si>
  <si>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</si>
  <si>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</si>
  <si>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</si>
  <si>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</si>
  <si>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</si>
  <si>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</si>
  <si>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</si>
  <si>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</si>
  <si>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</si>
  <si>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</si>
  <si>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</si>
  <si>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</si>
  <si>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</si>
  <si>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</si>
  <si>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</si>
  <si>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</si>
  <si>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</si>
  <si>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</si>
  <si>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</si>
  <si>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</si>
  <si>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</si>
  <si>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</si>
  <si>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</si>
  <si>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</si>
  <si>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</si>
  <si>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</si>
  <si>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</si>
  <si>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</si>
  <si>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</si>
  <si>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</si>
  <si>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</si>
  <si>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</si>
  <si>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</si>
  <si>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</si>
  <si>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</si>
  <si>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</si>
  <si>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</si>
  <si>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</si>
  <si>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</si>
  <si>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</si>
  <si>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</si>
  <si>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</si>
  <si>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</si>
  <si>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</si>
  <si>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</si>
  <si>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</si>
  <si>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</si>
  <si>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</si>
  <si>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</si>
  <si>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</si>
  <si>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</si>
  <si>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</si>
  <si>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</si>
  <si>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</si>
  <si>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</si>
  <si>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</si>
  <si>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</si>
  <si>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</si>
  <si>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</si>
  <si>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</si>
  <si>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</si>
  <si>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</si>
  <si>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</si>
  <si>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</si>
  <si>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</si>
  <si>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</si>
  <si>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</si>
  <si>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</si>
  <si>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</si>
  <si>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</si>
  <si>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</si>
  <si>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</si>
  <si>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</si>
  <si>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</si>
  <si>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</si>
  <si>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</si>
  <si>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</si>
  <si>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</si>
  <si>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</si>
  <si>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</si>
  <si>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</si>
  <si>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</si>
  <si>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</si>
  <si>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</si>
  <si>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</si>
  <si>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</si>
  <si>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</si>
  <si>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</si>
  <si>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</si>
  <si>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</si>
  <si>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</si>
  <si>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</si>
  <si>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</si>
  <si>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</si>
  <si>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</si>
  <si>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</si>
  <si>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</si>
  <si>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</si>
  <si>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</si>
  <si>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</si>
  <si>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</si>
  <si>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</si>
  <si>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</si>
  <si>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</si>
  <si>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</si>
  <si>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</si>
  <si>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</si>
  <si>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</si>
  <si>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</si>
  <si>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</si>
  <si>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</si>
  <si>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</si>
  <si>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</si>
  <si>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</si>
  <si>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</si>
  <si>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</si>
  <si>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</si>
  <si>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</si>
  <si>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</si>
  <si>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</si>
  <si>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</si>
  <si>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</si>
  <si>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</si>
  <si>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</si>
  <si>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</si>
  <si>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</si>
  <si>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</si>
  <si>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</si>
  <si>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</si>
  <si>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</si>
  <si>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</si>
  <si>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</si>
  <si>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</si>
  <si>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</si>
  <si>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</si>
  <si>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</si>
  <si>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</si>
  <si>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</si>
  <si>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</si>
  <si>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</si>
  <si>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</si>
  <si>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</si>
  <si>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</si>
  <si>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</si>
  <si>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</si>
  <si>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</si>
  <si>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</si>
  <si>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</si>
  <si>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</si>
  <si>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</si>
  <si>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</si>
  <si>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</si>
  <si>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</si>
  <si>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</si>
  <si>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</si>
  <si>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</si>
  <si>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</si>
  <si>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</si>
  <si>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</si>
  <si>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</si>
  <si>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</si>
  <si>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</si>
  <si>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</si>
  <si>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</si>
  <si>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</si>
  <si>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</si>
  <si>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</si>
  <si>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</si>
  <si>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</si>
  <si>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</si>
  <si>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</si>
  <si>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</si>
  <si>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</si>
  <si>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</si>
  <si>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</si>
  <si>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</si>
  <si>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</si>
  <si>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</si>
  <si>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</si>
  <si>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</si>
  <si>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</si>
  <si>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</si>
  <si>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</si>
  <si>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</si>
  <si>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</si>
  <si>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</si>
  <si>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</si>
  <si>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</si>
  <si>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</si>
  <si>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</si>
  <si>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</si>
  <si>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</si>
  <si>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</si>
  <si>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</si>
  <si>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</si>
  <si>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</si>
  <si>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</si>
  <si>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</si>
  <si>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</si>
  <si>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</si>
  <si>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</si>
  <si>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</si>
  <si>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</si>
  <si>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</si>
  <si>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</si>
  <si>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</si>
  <si>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</si>
  <si>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</si>
  <si>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</si>
  <si>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</si>
  <si>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</si>
  <si>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</si>
  <si>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</si>
  <si>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</si>
  <si>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</si>
  <si>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</si>
  <si>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</si>
  <si>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</si>
  <si>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</si>
  <si>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</si>
  <si>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</si>
  <si>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</si>
  <si>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</si>
  <si>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</si>
  <si>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</si>
  <si>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</si>
  <si>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</si>
  <si>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</si>
  <si>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</si>
  <si>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</si>
  <si>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</si>
  <si>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</si>
  <si>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</si>
  <si>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</si>
  <si>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</si>
  <si>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</si>
  <si>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</si>
  <si>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</si>
  <si>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</si>
  <si>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</si>
  <si>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</si>
  <si>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</si>
  <si>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</si>
  <si>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</si>
  <si>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</si>
  <si>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</si>
  <si>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</si>
  <si>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</si>
  <si>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</si>
  <si>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</si>
  <si>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</si>
  <si>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</si>
  <si>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</si>
  <si>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</si>
  <si>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</si>
  <si>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</si>
  <si>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</si>
  <si>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</si>
  <si>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</si>
  <si>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</si>
  <si>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</si>
  <si>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</si>
  <si>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</si>
  <si>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</si>
  <si>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</si>
  <si>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</si>
  <si>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</si>
  <si>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</si>
  <si>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</si>
  <si>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</si>
  <si>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</si>
  <si>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</si>
  <si>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</si>
  <si>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</si>
  <si>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</si>
  <si>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</si>
  <si>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</si>
  <si>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</si>
  <si>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</si>
  <si>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</si>
  <si>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</si>
  <si>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</si>
  <si>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</si>
  <si>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</si>
  <si>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</si>
  <si>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</si>
  <si>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</si>
  <si>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</si>
  <si>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</si>
  <si>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</si>
  <si>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</si>
  <si>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</si>
  <si>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</si>
  <si>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</si>
  <si>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</si>
  <si>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</si>
  <si>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</si>
  <si>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</si>
  <si>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</si>
  <si>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</si>
  <si>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</si>
  <si>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</si>
  <si>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</si>
  <si>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</si>
  <si>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</si>
  <si>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</si>
  <si>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</si>
  <si>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</si>
  <si>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</si>
  <si>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</si>
  <si>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</si>
  <si>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</si>
  <si>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</si>
  <si>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</si>
  <si>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</si>
  <si>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</si>
  <si>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</si>
  <si>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</si>
  <si>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</si>
  <si>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</si>
  <si>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</si>
  <si>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</si>
  <si>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</si>
  <si>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</si>
  <si>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</si>
  <si>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</si>
  <si>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</si>
  <si>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</si>
  <si>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</si>
  <si>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</si>
  <si>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</si>
  <si>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</si>
  <si>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</si>
  <si>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</si>
  <si>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</si>
  <si>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</si>
  <si>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</si>
  <si>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</si>
  <si>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</si>
  <si>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</si>
  <si>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</si>
  <si>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</si>
  <si>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</si>
  <si>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</si>
  <si>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</si>
  <si>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</si>
  <si>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</si>
  <si>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</si>
  <si>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</si>
  <si>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</si>
  <si>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</si>
  <si>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</si>
  <si>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</si>
  <si>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</si>
  <si>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</si>
  <si>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</si>
  <si>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</si>
  <si>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</si>
  <si>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</si>
  <si>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</si>
  <si>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</si>
  <si>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</si>
  <si>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</si>
  <si>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</si>
  <si>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</si>
  <si>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</si>
  <si>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</si>
  <si>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</si>
  <si>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</si>
  <si>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</si>
  <si>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</si>
  <si>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</si>
  <si>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</si>
  <si>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</si>
  <si>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</si>
  <si>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</si>
  <si>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</si>
  <si>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</si>
  <si>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</si>
  <si>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</si>
  <si>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</si>
  <si>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</si>
  <si>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</si>
  <si>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</si>
  <si>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</si>
  <si>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</si>
  <si>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</si>
  <si>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</si>
  <si>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</si>
  <si>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</si>
  <si>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</si>
  <si>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</si>
  <si>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</si>
  <si>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</si>
  <si>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</si>
  <si>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</si>
  <si>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</si>
  <si>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</si>
  <si>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</si>
  <si>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</si>
  <si>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</si>
  <si>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</si>
  <si>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</si>
  <si>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</si>
  <si>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</si>
  <si>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</si>
  <si>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</si>
  <si>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</si>
  <si>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</si>
  <si>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</si>
  <si>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</si>
  <si>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</si>
  <si>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</si>
  <si>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</si>
  <si>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</si>
  <si>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</si>
  <si>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</si>
  <si>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</si>
  <si>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</si>
  <si>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</si>
  <si>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</si>
  <si>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</si>
  <si>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</si>
  <si>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</si>
  <si>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</si>
  <si>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</si>
  <si>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</si>
  <si>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</si>
  <si>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</si>
  <si>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</si>
  <si>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</si>
  <si>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</si>
  <si>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</si>
  <si>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</si>
  <si>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</si>
  <si>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</si>
  <si>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</si>
  <si>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</si>
  <si>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</si>
  <si>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</si>
  <si>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</si>
  <si>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</si>
  <si>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</si>
  <si>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</si>
  <si>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</si>
  <si>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</si>
  <si>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</si>
  <si>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</si>
  <si>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</si>
  <si>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</si>
  <si>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</si>
  <si>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</si>
  <si>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</si>
  <si>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</si>
  <si>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</si>
  <si>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</si>
  <si>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</si>
  <si>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</si>
  <si>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</si>
  <si>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</si>
  <si>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</si>
  <si>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</si>
  <si>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</si>
  <si>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</si>
  <si>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</si>
  <si>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</si>
  <si>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</si>
  <si>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</si>
  <si>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</si>
  <si>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</si>
  <si>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</si>
  <si>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</si>
  <si>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</si>
  <si>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</si>
  <si>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</si>
  <si>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</si>
  <si>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</si>
  <si>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</si>
  <si>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</si>
  <si>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</si>
  <si>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</si>
  <si>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</si>
  <si>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</si>
  <si>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</si>
  <si>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</si>
  <si>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</si>
  <si>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</si>
  <si>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</si>
  <si>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</si>
  <si>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</si>
  <si>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</si>
  <si>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</si>
  <si>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</si>
  <si>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</si>
  <si>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</si>
  <si>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</si>
  <si>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</si>
  <si>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</si>
  <si>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</si>
  <si>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</si>
  <si>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</si>
  <si>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</si>
  <si>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</si>
  <si>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</si>
  <si>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</si>
  <si>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</si>
  <si>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</si>
  <si>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</si>
  <si>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</si>
  <si>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</si>
  <si>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</si>
  <si>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</si>
  <si>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</si>
  <si>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</si>
  <si>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</si>
  <si>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</si>
  <si>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</si>
  <si>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</si>
  <si>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</si>
  <si>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</si>
  <si>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</si>
  <si>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</si>
  <si>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</si>
  <si>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</si>
  <si>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</si>
  <si>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</si>
  <si>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</si>
  <si>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</si>
  <si>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</si>
  <si>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</si>
  <si>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</si>
  <si>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</si>
  <si>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</si>
  <si>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</si>
  <si>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</si>
  <si>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</si>
  <si>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</si>
  <si>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</si>
  <si>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</si>
  <si>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</si>
  <si>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</si>
  <si>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</si>
  <si>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</si>
  <si>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</si>
  <si>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</si>
  <si>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</si>
  <si>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</si>
  <si>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</si>
  <si>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</si>
  <si>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</si>
  <si>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</si>
  <si>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</si>
  <si>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</si>
  <si>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</si>
  <si>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</si>
  <si>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</si>
  <si>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</si>
  <si>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</si>
  <si>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</si>
  <si>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</si>
  <si>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</si>
  <si>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</si>
  <si>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</si>
  <si>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</si>
  <si>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</si>
  <si>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</si>
  <si>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</si>
  <si>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</si>
  <si>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</si>
  <si>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</si>
  <si>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</si>
  <si>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</si>
  <si>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</si>
  <si>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</si>
  <si>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</si>
  <si>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</si>
  <si>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</si>
  <si>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</si>
  <si>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</si>
  <si>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</si>
  <si>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</si>
  <si>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</si>
  <si>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</si>
  <si>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</si>
  <si>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</si>
  <si>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</si>
  <si>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</si>
  <si>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</si>
  <si>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</si>
  <si>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</si>
  <si>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</si>
  <si>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</si>
  <si>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</si>
  <si>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</si>
  <si>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</si>
  <si>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</si>
  <si>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</si>
  <si>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</si>
  <si>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</si>
  <si>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</si>
  <si>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</si>
  <si>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</si>
  <si>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</si>
  <si>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</si>
  <si>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</si>
  <si>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</si>
  <si>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</si>
  <si>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</si>
  <si>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</si>
  <si>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</si>
  <si>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</si>
  <si>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</si>
  <si>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</si>
  <si>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</si>
  <si>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</si>
  <si>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</si>
  <si>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</si>
  <si>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</si>
  <si>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</si>
  <si>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</si>
  <si>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</si>
  <si>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</si>
  <si>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</si>
  <si>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</si>
  <si>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</si>
  <si>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</si>
  <si>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</si>
  <si>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</si>
  <si>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</si>
  <si>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</si>
  <si>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</si>
  <si>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</si>
  <si>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</si>
  <si>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</si>
  <si>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</si>
  <si>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</si>
  <si>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</si>
  <si>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</si>
  <si>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</si>
  <si>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</si>
  <si>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</si>
  <si>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</si>
  <si>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</si>
  <si>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</si>
  <si>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</si>
  <si>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</si>
  <si>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</si>
  <si>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</si>
  <si>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</si>
  <si>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</si>
  <si>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</si>
  <si>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</si>
  <si>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</si>
  <si>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</si>
  <si>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</si>
  <si>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</si>
  <si>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</si>
  <si>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</si>
  <si>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</si>
  <si>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</si>
  <si>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</si>
  <si>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</si>
  <si>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</si>
  <si>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</si>
  <si>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</si>
  <si>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</si>
  <si>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</si>
  <si>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</si>
  <si>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</si>
  <si>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</si>
  <si>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</si>
  <si>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</si>
  <si>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</si>
  <si>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</si>
  <si>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</si>
  <si>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</si>
  <si>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</si>
  <si>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</si>
  <si>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</si>
  <si>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</si>
  <si>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</si>
  <si>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</si>
  <si>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</si>
  <si>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</si>
  <si>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</si>
  <si>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</si>
  <si>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</si>
  <si>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</si>
  <si>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</si>
  <si>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</si>
  <si>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</si>
  <si>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</si>
  <si>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</si>
  <si>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</si>
  <si>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</si>
  <si>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</si>
  <si>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</si>
  <si>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</si>
  <si>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</si>
  <si>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</si>
  <si>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</si>
  <si>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</si>
  <si>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</si>
  <si>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</si>
  <si>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</si>
  <si>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</si>
  <si>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</si>
  <si>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</si>
  <si>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</si>
  <si>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</si>
  <si>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</si>
  <si>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</si>
  <si>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</si>
  <si>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</si>
  <si>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</si>
  <si>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</si>
  <si>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</si>
  <si>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</si>
  <si>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</si>
  <si>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</si>
  <si>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</si>
  <si>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</si>
  <si>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</si>
  <si>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</si>
  <si>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</si>
  <si>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</si>
  <si>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</si>
  <si>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</si>
  <si>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</si>
  <si>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</si>
  <si>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</si>
  <si>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</si>
  <si>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</si>
  <si>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</si>
  <si>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</si>
  <si>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</si>
  <si>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</si>
  <si>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</si>
  <si>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</si>
  <si>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</si>
  <si>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</si>
  <si>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</si>
  <si>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</si>
  <si>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</si>
  <si>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</si>
  <si>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</si>
  <si>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</si>
  <si>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</si>
  <si>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</si>
  <si>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</si>
  <si>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</si>
  <si>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</si>
  <si>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</si>
  <si>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</si>
  <si>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</si>
  <si>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</si>
  <si>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</si>
  <si>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</si>
  <si>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</si>
  <si>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</si>
  <si>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</si>
  <si>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</si>
  <si>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</si>
  <si>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</si>
  <si>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</si>
  <si>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</si>
  <si>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</si>
  <si>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</si>
  <si>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</si>
  <si>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</si>
  <si>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</si>
  <si>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</si>
  <si>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</si>
  <si>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</si>
  <si>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</si>
  <si>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</si>
  <si>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</si>
  <si>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</si>
  <si>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</si>
  <si>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</si>
  <si>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</si>
  <si>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</si>
  <si>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</si>
  <si>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</si>
  <si>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</si>
  <si>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</si>
  <si>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</si>
  <si>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</si>
  <si>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</si>
  <si>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</si>
  <si>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</si>
  <si>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</si>
  <si>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</si>
  <si>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</si>
  <si>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</si>
  <si>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</si>
  <si>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</si>
  <si>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</si>
  <si>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</si>
  <si>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</si>
  <si>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</si>
  <si>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</si>
  <si>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</si>
  <si>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</si>
  <si>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</si>
  <si>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</si>
  <si>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</si>
  <si>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</si>
  <si>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</si>
  <si>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</si>
  <si>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</si>
  <si>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</si>
  <si>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</si>
  <si>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</si>
  <si>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</si>
  <si>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</si>
  <si>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</si>
  <si>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</si>
  <si>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</si>
  <si>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</si>
  <si>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</si>
  <si>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</si>
  <si>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</si>
  <si>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</si>
  <si>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</si>
  <si>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</si>
  <si>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</si>
  <si>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</si>
  <si>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</si>
  <si>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</si>
  <si>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</si>
  <si>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</si>
  <si>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</si>
  <si>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</si>
  <si>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</si>
  <si>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</si>
  <si>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</si>
  <si>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</si>
  <si>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</si>
  <si>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</si>
  <si>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</si>
  <si>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</si>
  <si>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</si>
  <si>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</si>
  <si>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</si>
  <si>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</si>
  <si>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</si>
  <si>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</si>
  <si>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</si>
  <si>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</si>
  <si>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</si>
  <si>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</si>
  <si>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</si>
  <si>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</si>
  <si>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</si>
  <si>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</si>
  <si>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</si>
  <si>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</si>
  <si>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</si>
  <si>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</si>
  <si>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</si>
  <si>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</si>
  <si>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</si>
  <si>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</si>
  <si>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</si>
  <si>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</si>
  <si>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</si>
  <si>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</si>
  <si>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</si>
  <si>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</si>
  <si>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</si>
  <si>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</si>
  <si>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</si>
  <si>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</si>
  <si>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</si>
  <si>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</si>
  <si>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</si>
  <si>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</si>
  <si>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</si>
  <si>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</si>
  <si>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</si>
  <si>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</si>
  <si>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</si>
  <si>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</si>
  <si>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</si>
  <si>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</si>
  <si>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</si>
  <si>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</si>
  <si>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</si>
  <si>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</si>
  <si>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</si>
  <si>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</si>
  <si>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</si>
  <si>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</si>
  <si>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</si>
  <si>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</si>
  <si>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</si>
  <si>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</si>
  <si>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</si>
  <si>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</si>
  <si>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</si>
  <si>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</si>
  <si>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</si>
  <si>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</si>
  <si>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</si>
  <si>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</si>
  <si>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</si>
  <si>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</si>
  <si>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</si>
  <si>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</si>
  <si>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</si>
  <si>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</si>
  <si>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</si>
  <si>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</si>
  <si>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</si>
  <si>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</si>
  <si>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</si>
  <si>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</si>
  <si>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</si>
  <si>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</si>
  <si>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</si>
  <si>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</si>
  <si>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</si>
  <si>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</si>
  <si>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</si>
  <si>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</si>
  <si>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</si>
  <si>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</si>
  <si>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</si>
  <si>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</si>
  <si>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</si>
  <si>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</si>
  <si>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</si>
  <si>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</si>
  <si>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</si>
  <si>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</si>
  <si>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</si>
  <si>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</si>
  <si>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</si>
  <si>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</si>
  <si>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</si>
  <si>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</si>
  <si>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</si>
  <si>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</si>
  <si>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</si>
  <si>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</si>
  <si>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</si>
  <si>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</si>
  <si>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</si>
  <si>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</si>
  <si>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</si>
  <si>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</si>
  <si>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</si>
  <si>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</si>
  <si>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</si>
  <si>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</si>
  <si>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</si>
  <si>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</si>
  <si>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</si>
  <si>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</si>
  <si>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</si>
  <si>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</si>
  <si>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</si>
  <si>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</si>
  <si>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</si>
  <si>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</si>
  <si>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</si>
  <si>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</si>
  <si>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</si>
  <si>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</si>
  <si>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</si>
  <si>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</si>
  <si>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</si>
  <si>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</si>
  <si>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</si>
  <si>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</si>
  <si>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</si>
  <si>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</si>
  <si>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</si>
  <si>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</si>
  <si>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</si>
  <si>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</si>
  <si>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</si>
  <si>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</si>
  <si>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</si>
  <si>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</si>
  <si>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</si>
  <si>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</si>
  <si>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</si>
  <si>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</si>
  <si>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</si>
  <si>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</si>
  <si>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</si>
  <si>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</si>
  <si>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</si>
  <si>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</si>
  <si>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</si>
  <si>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</si>
  <si>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</si>
  <si>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</si>
  <si>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</si>
  <si>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</si>
  <si>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</si>
  <si>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</si>
  <si>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</si>
  <si>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</si>
  <si>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</si>
  <si>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</si>
  <si>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</si>
  <si>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</si>
  <si>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</si>
  <si>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</si>
  <si>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</si>
  <si>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</si>
  <si>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</si>
  <si>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</si>
  <si>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</si>
  <si>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</si>
  <si>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</si>
  <si>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</si>
  <si>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</si>
  <si>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</si>
  <si>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</si>
  <si>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</si>
  <si>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</si>
  <si>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</si>
  <si>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</si>
  <si>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</si>
  <si>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</si>
  <si>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</si>
  <si>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</si>
  <si>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</si>
  <si>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</si>
  <si>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</si>
  <si>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</si>
  <si>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</si>
  <si>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</si>
  <si>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</si>
  <si>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</si>
  <si>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</si>
  <si>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</si>
  <si>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</si>
  <si>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</si>
  <si>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</si>
  <si>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</si>
  <si>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</si>
  <si>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</si>
  <si>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</si>
  <si>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</si>
  <si>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</si>
  <si>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</si>
  <si>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</si>
  <si>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</si>
  <si>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</si>
  <si>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</si>
  <si>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</si>
  <si>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</si>
  <si>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</si>
  <si>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</si>
  <si>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</si>
  <si>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</si>
  <si>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</si>
  <si>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</si>
  <si>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</si>
  <si>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</si>
  <si>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</si>
  <si>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</si>
  <si>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</si>
  <si>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</si>
  <si>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</si>
  <si>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</si>
  <si>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</si>
  <si>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</si>
  <si>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</si>
  <si>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</si>
  <si>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</si>
  <si>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</si>
  <si>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</si>
  <si>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</si>
  <si>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</si>
  <si>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</si>
  <si>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</si>
  <si>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</si>
  <si>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</si>
  <si>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</si>
  <si>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</si>
  <si>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</si>
  <si>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</si>
  <si>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</si>
  <si>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</si>
  <si>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</si>
  <si>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</si>
  <si>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</si>
  <si>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</si>
  <si>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</si>
  <si>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</si>
  <si>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</si>
  <si>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</si>
  <si>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</si>
  <si>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</si>
  <si>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</si>
  <si>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</si>
  <si>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</si>
  <si>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</si>
  <si>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</si>
  <si>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</si>
  <si>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</si>
  <si>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</si>
  <si>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</si>
  <si>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</si>
  <si>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</si>
  <si>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</si>
  <si>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</si>
  <si>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</si>
  <si>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</si>
  <si>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</si>
  <si>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</si>
  <si>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</si>
  <si>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</si>
  <si>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</si>
  <si>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</si>
  <si>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</si>
  <si>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</si>
  <si>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</si>
  <si>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</si>
  <si>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</si>
  <si>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</si>
  <si>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</si>
  <si>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</si>
  <si>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</si>
  <si>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</si>
  <si>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</si>
  <si>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</si>
  <si>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</si>
  <si>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</si>
  <si>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</si>
  <si>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</si>
  <si>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</si>
  <si>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</si>
  <si>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</si>
  <si>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</si>
  <si>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</si>
  <si>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</si>
  <si>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</si>
  <si>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</si>
  <si>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</si>
  <si>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</si>
  <si>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</si>
  <si>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</si>
  <si>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</si>
  <si>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</si>
  <si>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</si>
  <si>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</si>
  <si>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</si>
  <si>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</si>
  <si>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</si>
  <si>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</si>
  <si>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</si>
  <si>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</si>
  <si>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</si>
  <si>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</si>
  <si>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</si>
  <si>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</si>
  <si>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</si>
  <si>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</si>
  <si>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</si>
  <si>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</si>
  <si>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</si>
  <si>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</si>
  <si>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</si>
  <si>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</si>
  <si>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</si>
  <si>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</si>
  <si>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</si>
  <si>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</si>
  <si>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</si>
  <si>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</si>
  <si>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</si>
  <si>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</si>
  <si>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</si>
  <si>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</si>
  <si>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</si>
  <si>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</si>
  <si>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</si>
  <si>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</si>
  <si>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</si>
  <si>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</si>
  <si>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</si>
  <si>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</si>
  <si>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</si>
  <si>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</si>
  <si>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</si>
  <si>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</si>
  <si>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</si>
  <si>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</si>
  <si>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</si>
  <si>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</si>
  <si>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</si>
  <si>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</si>
  <si>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</si>
  <si>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</si>
  <si>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</si>
  <si>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</si>
  <si>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</si>
  <si>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</si>
  <si>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</si>
  <si>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</si>
  <si>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</si>
  <si>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</si>
  <si>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</si>
  <si>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</si>
  <si>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</si>
  <si>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</si>
  <si>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</si>
  <si>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</si>
  <si>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</si>
  <si>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</si>
  <si>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</si>
  <si>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</si>
  <si>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</si>
  <si>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</si>
  <si>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</si>
  <si>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</si>
  <si>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</si>
  <si>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</si>
  <si>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</si>
  <si>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</si>
  <si>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</si>
  <si>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</si>
  <si>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</si>
  <si>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</si>
  <si>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</si>
  <si>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</si>
  <si>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</si>
  <si>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</si>
  <si>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</si>
  <si>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</si>
  <si>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</si>
  <si>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</si>
  <si>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</si>
  <si>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</si>
  <si>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</si>
  <si>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</si>
  <si>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</si>
  <si>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</si>
  <si>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</si>
  <si>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</si>
  <si>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</si>
  <si>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</si>
  <si>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</si>
  <si>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</si>
  <si>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</si>
  <si>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</si>
  <si>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</si>
  <si>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</si>
  <si>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</si>
  <si>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</si>
  <si>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</si>
  <si>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</si>
  <si>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</si>
  <si>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</si>
  <si>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</si>
  <si>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</si>
  <si>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</si>
  <si>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</si>
  <si>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</si>
  <si>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</si>
  <si>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</si>
  <si>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</si>
  <si>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</si>
  <si>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</si>
  <si>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</si>
  <si>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</si>
  <si>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</si>
  <si>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</si>
  <si>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</si>
  <si>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</si>
  <si>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</si>
  <si>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</si>
  <si>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</si>
  <si>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</si>
  <si>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</si>
  <si>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</si>
  <si>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</si>
  <si>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</si>
  <si>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</si>
  <si>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</si>
  <si>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</si>
  <si>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</si>
  <si>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</si>
  <si>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</si>
  <si>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</si>
  <si>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</si>
  <si>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</si>
  <si>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</si>
  <si>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</si>
  <si>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</si>
  <si>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</si>
  <si>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</si>
  <si>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</si>
  <si>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</si>
  <si>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</si>
  <si>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</si>
  <si>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</si>
  <si>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</si>
  <si>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</si>
  <si>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</si>
  <si>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</si>
  <si>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</si>
  <si>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</si>
  <si>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</si>
  <si>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</si>
  <si>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</si>
  <si>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</si>
  <si>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</si>
  <si>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</si>
  <si>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</si>
  <si>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</si>
  <si>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</si>
  <si>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</si>
  <si>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</si>
  <si>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</si>
  <si>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</si>
  <si>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</si>
  <si>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</si>
  <si>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</si>
  <si>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</si>
  <si>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</si>
  <si>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</si>
  <si>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</si>
  <si>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</si>
  <si>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</si>
  <si>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</si>
  <si>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</si>
  <si>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</si>
  <si>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</si>
  <si>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</si>
  <si>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</si>
  <si>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</si>
  <si>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</si>
  <si>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</si>
  <si>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</si>
  <si>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</si>
  <si>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</si>
  <si>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</si>
  <si>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</si>
  <si>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</si>
  <si>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</si>
  <si>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</si>
  <si>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</si>
  <si>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</si>
  <si>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</si>
  <si>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</si>
  <si>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</si>
  <si>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</si>
  <si>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</si>
  <si>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</si>
  <si>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</si>
  <si>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</si>
  <si>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</si>
  <si>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</si>
  <si>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</si>
  <si>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</si>
  <si>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</si>
  <si>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</si>
  <si>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</si>
  <si>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</si>
  <si>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</si>
  <si>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</si>
  <si>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</si>
  <si>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</si>
  <si>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</si>
  <si>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</si>
  <si>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</si>
  <si>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</si>
  <si>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</si>
  <si>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</si>
  <si>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</si>
  <si>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</si>
  <si>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</si>
  <si>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</si>
  <si>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</si>
  <si>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</si>
  <si>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</si>
  <si>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</si>
  <si>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</si>
  <si>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</si>
  <si>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</si>
  <si>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</si>
  <si>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</si>
  <si>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</si>
  <si>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</si>
  <si>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</si>
  <si>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</si>
  <si>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</si>
  <si>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</si>
  <si>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</si>
  <si>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</si>
  <si>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</si>
  <si>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</si>
  <si>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</si>
  <si>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</si>
  <si>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</si>
  <si>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</si>
  <si>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</si>
  <si>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</si>
  <si>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</si>
  <si>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</si>
  <si>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</si>
  <si>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</si>
  <si>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</si>
  <si>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</si>
  <si>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</si>
  <si>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</si>
  <si>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</si>
  <si>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</si>
  <si>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</si>
  <si>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</si>
  <si>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</si>
  <si>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</si>
  <si>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</si>
  <si>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</si>
  <si>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</si>
  <si>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</si>
  <si>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</si>
  <si>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</si>
  <si>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</si>
  <si>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</si>
  <si>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</si>
  <si>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</si>
  <si>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</si>
  <si>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</si>
  <si>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</si>
  <si>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</si>
  <si>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</si>
  <si>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</si>
  <si>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</si>
  <si>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</si>
  <si>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</si>
  <si>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</si>
  <si>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</si>
  <si>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</si>
  <si>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</si>
  <si>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</si>
  <si>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</si>
  <si>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</si>
  <si>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</si>
  <si>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</si>
  <si>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</si>
  <si>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</si>
  <si>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</si>
  <si>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</si>
  <si>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</si>
  <si>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</si>
  <si>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</si>
  <si>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</si>
  <si>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</si>
  <si>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</si>
  <si>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</si>
  <si>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</si>
  <si>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</si>
  <si>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</si>
  <si>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</si>
  <si>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</si>
  <si>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</si>
  <si>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</si>
  <si>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</si>
  <si>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</si>
  <si>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</si>
  <si>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</si>
  <si>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</si>
  <si>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</si>
  <si>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</si>
  <si>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</si>
  <si>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</si>
  <si>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</si>
  <si>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</si>
  <si>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</si>
  <si>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</si>
  <si>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</si>
  <si>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</si>
  <si>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</si>
  <si>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</si>
  <si>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</si>
  <si>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</si>
  <si>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</si>
  <si>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</si>
  <si>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</si>
  <si>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</si>
  <si>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</si>
  <si>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</si>
  <si>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</si>
  <si>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</si>
  <si>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</si>
  <si>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</si>
  <si>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</si>
  <si>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</si>
  <si>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</si>
  <si>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</si>
  <si>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</si>
  <si>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</si>
  <si>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</si>
  <si>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</si>
  <si>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</si>
  <si>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</si>
  <si>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</si>
  <si>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</si>
  <si>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</si>
  <si>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</si>
  <si>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</si>
  <si>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</si>
  <si>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</si>
  <si>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</si>
  <si>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</si>
  <si>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</si>
  <si>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</si>
  <si>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</si>
  <si>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</si>
  <si>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</si>
  <si>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</si>
  <si>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</si>
  <si>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</si>
  <si>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</si>
  <si>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</si>
  <si>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</si>
  <si>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</si>
  <si>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</si>
  <si>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</si>
  <si>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</si>
  <si>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</si>
  <si>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</si>
  <si>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</si>
  <si>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</si>
  <si>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</si>
  <si>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</si>
  <si>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</si>
  <si>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</si>
  <si>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</si>
  <si>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</si>
  <si>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</si>
  <si>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</si>
  <si>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</si>
  <si>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</si>
  <si>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</si>
  <si>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</si>
  <si>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</si>
  <si>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</si>
  <si>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</si>
  <si>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</si>
  <si>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</si>
  <si>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</si>
  <si>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</si>
  <si>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</si>
  <si>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</si>
  <si>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</si>
  <si>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</si>
  <si>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</si>
  <si>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</si>
  <si>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</si>
  <si>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</si>
  <si>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</si>
  <si>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</si>
  <si>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</si>
  <si>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</si>
  <si>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</si>
  <si>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</si>
  <si>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</si>
  <si>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</si>
  <si>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</si>
  <si>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</si>
  <si>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</si>
  <si>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</si>
  <si>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</si>
  <si>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</si>
  <si>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</si>
  <si>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</si>
  <si>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</si>
  <si>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</si>
  <si>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</si>
  <si>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</si>
  <si>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</si>
  <si>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</si>
  <si>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</si>
  <si>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</si>
  <si>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</si>
  <si>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</si>
  <si>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</si>
  <si>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</si>
  <si>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</si>
  <si>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</si>
  <si>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</si>
  <si>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</si>
  <si>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</si>
  <si>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</si>
  <si>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</si>
  <si>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</si>
  <si>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</si>
  <si>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</si>
  <si>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</si>
  <si>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</si>
  <si>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</si>
  <si>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</si>
  <si>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</si>
  <si>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</si>
  <si>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</si>
  <si>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</si>
  <si>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</si>
  <si>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</si>
  <si>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</si>
  <si>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</si>
  <si>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</si>
  <si>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</si>
  <si>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</si>
  <si>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</si>
  <si>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</si>
  <si>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</si>
  <si>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</si>
  <si>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</si>
  <si>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</si>
  <si>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</si>
  <si>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</si>
  <si>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</si>
  <si>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</si>
  <si>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</si>
  <si>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</si>
  <si>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</si>
  <si>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</si>
  <si>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</si>
  <si>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</si>
  <si>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</si>
  <si>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</si>
  <si>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</si>
  <si>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</si>
  <si>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</si>
  <si>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</si>
  <si>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</si>
  <si>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</si>
  <si>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</si>
  <si>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</si>
  <si>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</si>
  <si>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</si>
  <si>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</si>
  <si>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</si>
  <si>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</si>
  <si>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</si>
  <si>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</si>
  <si>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</si>
  <si>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</si>
  <si>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</si>
  <si>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</si>
  <si>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</si>
  <si>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</si>
  <si>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</si>
  <si>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</si>
  <si>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</si>
  <si>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</si>
  <si>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</si>
  <si>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</si>
  <si>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</si>
  <si>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</si>
  <si>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</si>
  <si>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</si>
  <si>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</si>
  <si>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</si>
  <si>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</si>
  <si>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</si>
  <si>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</si>
  <si>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</si>
  <si>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</si>
  <si>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</si>
  <si>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</si>
  <si>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</si>
  <si>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</si>
  <si>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</si>
  <si>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</si>
  <si>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</si>
  <si>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</si>
  <si>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</si>
  <si>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</si>
  <si>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</si>
  <si>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</si>
  <si>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</si>
  <si>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</si>
  <si>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</si>
  <si>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</si>
  <si>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</si>
  <si>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</si>
  <si>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</si>
  <si>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</si>
  <si>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</si>
  <si>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</si>
  <si>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</si>
  <si>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</si>
  <si>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</si>
  <si>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</si>
  <si>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</si>
  <si>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</si>
  <si>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</si>
  <si>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</si>
  <si>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</si>
  <si>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</si>
  <si>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</si>
  <si>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</si>
  <si>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</si>
  <si>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</si>
  <si>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</si>
  <si>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</si>
  <si>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</si>
  <si>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</si>
  <si>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</si>
  <si>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</si>
  <si>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</si>
  <si>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</si>
  <si>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</si>
  <si>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</si>
  <si>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</si>
  <si>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</si>
  <si>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</si>
  <si>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</si>
  <si>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</si>
  <si>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</si>
  <si>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</si>
  <si>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</si>
  <si>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</si>
  <si>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</si>
  <si>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</si>
  <si>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</si>
  <si>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</si>
  <si>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</si>
  <si>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</si>
  <si>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</si>
  <si>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</si>
  <si>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</si>
  <si>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</si>
  <si>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</si>
  <si>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</si>
  <si>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</si>
  <si>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</si>
  <si>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</si>
  <si>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</si>
  <si>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</si>
  <si>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</si>
  <si>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</si>
  <si>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</si>
  <si>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</si>
  <si>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</si>
  <si>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</si>
  <si>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</si>
  <si>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</si>
  <si>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</si>
  <si>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</si>
  <si>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</si>
  <si>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</si>
  <si>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</si>
  <si>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</si>
  <si>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</si>
  <si>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</si>
  <si>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</si>
  <si>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</si>
  <si>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</si>
  <si>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</si>
  <si>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</si>
  <si>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</si>
  <si>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</si>
  <si>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</si>
  <si>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</si>
  <si>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</si>
  <si>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</si>
  <si>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</si>
  <si>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</si>
  <si>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</si>
  <si>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</si>
  <si>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</si>
  <si>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</si>
  <si>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</si>
  <si>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</si>
  <si>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</si>
  <si>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</si>
  <si>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</si>
  <si>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</si>
  <si>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</si>
  <si>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</si>
  <si>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</si>
  <si>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</si>
  <si>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</si>
  <si>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</si>
  <si>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</si>
  <si>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</si>
  <si>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</si>
  <si>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</si>
  <si>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</si>
  <si>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</si>
  <si>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</si>
  <si>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</si>
  <si>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</si>
  <si>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</si>
  <si>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</si>
  <si>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</si>
  <si>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</si>
  <si>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</si>
  <si>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</si>
  <si>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</si>
  <si>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</si>
  <si>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</si>
  <si>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</si>
  <si>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</si>
  <si>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</si>
  <si>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</si>
  <si>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</si>
  <si>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</si>
  <si>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</si>
  <si>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</si>
  <si>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</si>
  <si>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</si>
  <si>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</si>
  <si>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</si>
  <si>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</si>
  <si>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</si>
  <si>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</si>
  <si>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</si>
  <si>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</si>
  <si>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</si>
  <si>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</si>
  <si>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</si>
  <si>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</si>
  <si>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</si>
  <si>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</si>
  <si>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</si>
  <si>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</si>
  <si>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</si>
  <si>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</si>
  <si>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</si>
  <si>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</si>
  <si>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</si>
  <si>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</si>
  <si>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</si>
  <si>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</si>
  <si>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</si>
  <si>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</si>
  <si>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</si>
  <si>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</si>
  <si>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</si>
  <si>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</si>
  <si>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</si>
  <si>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</si>
  <si>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</si>
  <si>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</si>
  <si>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</si>
  <si>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</si>
  <si>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</si>
  <si>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</si>
  <si>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</si>
  <si>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</si>
  <si>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</si>
  <si>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</si>
  <si>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</si>
  <si>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</si>
  <si>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</si>
  <si>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</si>
  <si>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</si>
  <si>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</si>
  <si>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</si>
  <si>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</si>
  <si>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</si>
  <si>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</si>
  <si>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</si>
  <si>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</si>
  <si>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</si>
  <si>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</si>
  <si>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</si>
  <si>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</si>
  <si>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</si>
  <si>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</si>
  <si>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</si>
  <si>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</si>
  <si>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</si>
  <si>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</si>
  <si>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</si>
  <si>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</si>
  <si>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</si>
  <si>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</si>
  <si>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</si>
  <si>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</si>
  <si>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</si>
  <si>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</si>
  <si>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</si>
  <si>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</si>
  <si>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</si>
  <si>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</si>
  <si>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</si>
  <si>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</si>
  <si>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</si>
  <si>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</si>
  <si>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</si>
  <si>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</si>
  <si>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</si>
  <si>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</si>
  <si>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</si>
  <si>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</si>
  <si>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</si>
  <si>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</si>
  <si>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</si>
  <si>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</si>
  <si>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</si>
  <si>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</si>
  <si>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</si>
  <si>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</si>
  <si>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</si>
  <si>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</si>
  <si>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</si>
  <si>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</si>
  <si>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</si>
  <si>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</si>
  <si>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</si>
  <si>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</si>
  <si>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</si>
  <si>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</si>
  <si>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</si>
  <si>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</si>
  <si>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</si>
  <si>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</si>
  <si>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</si>
  <si>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</si>
  <si>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</si>
  <si>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</si>
  <si>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</si>
  <si>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</si>
  <si>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</si>
  <si>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</si>
  <si>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</si>
  <si>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</si>
  <si>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</si>
  <si>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</si>
  <si>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</si>
  <si>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</si>
  <si>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</si>
  <si>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</si>
  <si>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</si>
  <si>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</si>
  <si>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</si>
  <si>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</si>
  <si>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</si>
  <si>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</si>
  <si>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</si>
  <si>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</si>
  <si>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</si>
  <si>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</si>
  <si>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</si>
  <si>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</si>
  <si>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</si>
  <si>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</si>
  <si>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</si>
  <si>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</si>
  <si>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</si>
  <si>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</si>
  <si>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</si>
  <si>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</si>
  <si>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</si>
  <si>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</si>
  <si>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</si>
  <si>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</si>
  <si>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</si>
  <si>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</si>
  <si>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</si>
  <si>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</si>
  <si>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</si>
  <si>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</si>
  <si>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</si>
  <si>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</si>
  <si>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</si>
  <si>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</si>
  <si>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</si>
  <si>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</si>
  <si>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</si>
  <si>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</si>
  <si>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</si>
  <si>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</si>
  <si>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</si>
  <si>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</si>
  <si>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</si>
  <si>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</si>
  <si>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</si>
  <si>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</si>
  <si>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</si>
  <si>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</si>
  <si>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</si>
  <si>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</si>
  <si>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</si>
  <si>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</si>
  <si>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</si>
  <si>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</si>
  <si>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</si>
  <si>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</si>
  <si>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</si>
  <si>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</si>
  <si>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</si>
  <si>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</si>
  <si>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</si>
  <si>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</si>
  <si>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</si>
  <si>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</si>
  <si>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</si>
  <si>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</si>
  <si>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</si>
  <si>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</si>
  <si>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</si>
  <si>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</si>
  <si>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</si>
  <si>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</si>
  <si>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</si>
  <si>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</si>
  <si>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</si>
  <si>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</si>
  <si>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</si>
  <si>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</si>
  <si>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</si>
  <si>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</si>
  <si>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</si>
  <si>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</si>
  <si>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</si>
  <si>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</si>
  <si>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</si>
  <si>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</si>
  <si>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</si>
  <si>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</si>
  <si>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</si>
  <si>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</si>
  <si>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</si>
  <si>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</si>
  <si>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</si>
  <si>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</si>
  <si>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</si>
  <si>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</si>
  <si>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</si>
  <si>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</si>
  <si>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</si>
  <si>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</si>
  <si>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</si>
  <si>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</si>
  <si>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</si>
  <si>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</si>
  <si>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</si>
  <si>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</si>
  <si>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</si>
  <si>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</si>
  <si>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</si>
  <si>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</si>
  <si>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</si>
  <si>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</si>
  <si>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</si>
  <si>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</si>
  <si>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</si>
  <si>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</si>
  <si>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</si>
  <si>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</si>
  <si>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</si>
  <si>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</si>
  <si>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</si>
  <si>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</si>
  <si>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</si>
  <si>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</si>
  <si>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</si>
  <si>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</si>
  <si>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</si>
  <si>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</si>
  <si>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</si>
  <si>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</si>
  <si>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</si>
  <si>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</si>
  <si>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</si>
  <si>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</si>
  <si>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</si>
  <si>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</si>
  <si>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</si>
  <si>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</si>
  <si>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</si>
  <si>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</si>
  <si>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</si>
  <si>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</si>
  <si>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</si>
  <si>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</si>
  <si>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</si>
  <si>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</si>
  <si>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</si>
  <si>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</si>
  <si>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</si>
  <si>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</si>
  <si>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</si>
  <si>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</si>
  <si>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</si>
  <si>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</si>
  <si>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</si>
  <si>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</si>
  <si>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</si>
  <si>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</si>
  <si>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</si>
  <si>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</si>
  <si>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</si>
  <si>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</si>
  <si>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</si>
  <si>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</si>
  <si>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</si>
  <si>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</si>
  <si>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</si>
  <si>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</si>
  <si>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</si>
  <si>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</si>
  <si>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</si>
  <si>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</si>
  <si>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</si>
  <si>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</si>
  <si>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</si>
  <si>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</si>
  <si>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</si>
  <si>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</si>
  <si>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</si>
  <si>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</si>
  <si>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</si>
  <si>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</si>
  <si>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</si>
  <si>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</si>
  <si>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</si>
  <si>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</si>
  <si>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</si>
  <si>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</si>
  <si>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</si>
  <si>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</si>
  <si>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</si>
  <si>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</si>
  <si>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</si>
  <si>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</si>
  <si>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</si>
  <si>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</si>
  <si>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</si>
  <si>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</si>
  <si>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</si>
  <si>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</si>
  <si>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</si>
  <si>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</si>
  <si>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</si>
  <si>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</si>
  <si>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</si>
  <si>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</si>
  <si>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</si>
  <si>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</si>
  <si>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</si>
  <si>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</si>
  <si>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</si>
  <si>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</si>
  <si>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</si>
  <si>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</si>
  <si>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</si>
  <si>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</si>
  <si>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</si>
  <si>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</si>
  <si>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</si>
  <si>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</si>
  <si>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</si>
  <si>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</si>
  <si>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</si>
  <si>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</si>
  <si>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</si>
  <si>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</si>
  <si>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</si>
  <si>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</si>
  <si>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</si>
  <si>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</si>
  <si>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</si>
  <si>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</si>
  <si>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</si>
  <si>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</si>
  <si>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</si>
  <si>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</si>
  <si>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</si>
  <si>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</si>
  <si>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</si>
  <si>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</si>
  <si>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</si>
  <si>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</si>
  <si>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</si>
  <si>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</si>
  <si>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</si>
  <si>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</si>
  <si>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</si>
  <si>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</si>
  <si>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</si>
  <si>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</si>
  <si>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</si>
  <si>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</si>
  <si>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</si>
  <si>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</si>
  <si>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</si>
  <si>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</si>
  <si>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</si>
  <si>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</si>
  <si>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</si>
  <si>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</si>
  <si>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</si>
  <si>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</si>
  <si>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</si>
  <si>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</si>
  <si>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</si>
  <si>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</si>
  <si>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</si>
  <si>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</si>
  <si>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</si>
  <si>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</si>
  <si>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</si>
  <si>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</si>
  <si>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</si>
  <si>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</si>
  <si>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</si>
  <si>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</si>
  <si>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</si>
  <si>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</si>
  <si>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</si>
  <si>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</si>
  <si>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</si>
  <si>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</si>
  <si>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</si>
  <si>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</si>
  <si>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</si>
  <si>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</si>
  <si>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</si>
  <si>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</si>
  <si>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</si>
  <si>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</si>
  <si>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</si>
  <si>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</si>
  <si>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</si>
  <si>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</si>
  <si>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</si>
  <si>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</si>
  <si>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</si>
  <si>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</si>
  <si>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</si>
  <si>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</si>
  <si>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</si>
  <si>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</si>
  <si>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</si>
  <si>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</si>
  <si>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</si>
  <si>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</si>
  <si>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</si>
  <si>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</si>
  <si>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</si>
  <si>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</si>
  <si>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</si>
  <si>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</si>
  <si>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</si>
  <si>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</si>
  <si>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</si>
  <si>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</si>
  <si>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</si>
  <si>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</si>
  <si>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</si>
  <si>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</si>
  <si>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</si>
  <si>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</si>
  <si>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</si>
  <si>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</si>
  <si>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</si>
  <si>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</si>
  <si>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</si>
  <si>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</si>
  <si>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</si>
  <si>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</si>
  <si>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</si>
  <si>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</si>
  <si>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</si>
  <si>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</si>
  <si>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</si>
  <si>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</si>
  <si>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</si>
  <si>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</si>
  <si>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</si>
  <si>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</si>
  <si>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</si>
  <si>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</si>
  <si>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</si>
  <si>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</si>
  <si>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</si>
  <si>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</si>
  <si>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</si>
  <si>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</si>
  <si>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</si>
  <si>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</si>
  <si>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</si>
  <si>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</si>
  <si>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</si>
  <si>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</si>
  <si>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</si>
  <si>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</si>
  <si>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</si>
  <si>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</si>
  <si>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</si>
  <si>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</si>
  <si>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</si>
  <si>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</si>
  <si>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</si>
  <si>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</si>
  <si>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</si>
  <si>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</si>
  <si>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</si>
  <si>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</si>
  <si>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</si>
  <si>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</si>
  <si>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</si>
  <si>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</si>
  <si>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</si>
  <si>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</si>
  <si>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</si>
  <si>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</si>
  <si>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</si>
  <si>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</si>
  <si>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</si>
  <si>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</si>
  <si>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</si>
  <si>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</si>
  <si>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</si>
  <si>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</si>
  <si>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</si>
  <si>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</si>
  <si>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</si>
  <si>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</si>
  <si>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</si>
  <si>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</si>
  <si>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</si>
  <si>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</si>
  <si>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</si>
  <si>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</si>
  <si>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</si>
  <si>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</si>
  <si>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</si>
  <si>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</si>
  <si>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</si>
  <si>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</si>
  <si>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</si>
  <si>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</si>
  <si>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</si>
  <si>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</si>
  <si>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</si>
  <si>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</si>
  <si>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</si>
  <si>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</si>
  <si>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</si>
  <si>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</si>
  <si>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</si>
  <si>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</si>
  <si>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</si>
  <si>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</si>
  <si>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</si>
  <si>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</si>
  <si>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</si>
  <si>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</si>
  <si>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</si>
  <si>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</si>
  <si>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</si>
  <si>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</si>
  <si>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</si>
  <si>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</si>
  <si>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</si>
  <si>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</si>
  <si>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</si>
  <si>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</si>
  <si>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</si>
  <si>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</si>
  <si>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</si>
  <si>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</si>
  <si>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</si>
  <si>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</si>
  <si>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</si>
  <si>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</si>
  <si>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</si>
  <si>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</si>
  <si>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</si>
  <si>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</si>
  <si>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</si>
  <si>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</si>
  <si>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</si>
  <si>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</si>
  <si>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</si>
  <si>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</si>
  <si>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</si>
  <si>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</si>
  <si>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</si>
  <si>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</si>
  <si>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</si>
  <si>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</si>
  <si>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</si>
  <si>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</si>
  <si>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</si>
  <si>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</si>
  <si>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</si>
  <si>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</si>
  <si>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</si>
  <si>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</si>
  <si>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</si>
  <si>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</si>
  <si>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</si>
  <si>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</si>
  <si>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</si>
  <si>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</si>
  <si>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</si>
  <si>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</si>
  <si>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</si>
  <si>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</si>
  <si>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</si>
  <si>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</si>
  <si>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</si>
  <si>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</si>
  <si>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</si>
  <si>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</si>
  <si>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</si>
  <si>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</si>
  <si>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</si>
  <si>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</si>
  <si>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</si>
  <si>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</si>
  <si>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</si>
  <si>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</si>
  <si>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</si>
  <si>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</si>
  <si>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</si>
  <si>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</si>
  <si>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</si>
  <si>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</si>
  <si>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</si>
  <si>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</si>
  <si>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</si>
  <si>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</si>
  <si>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</si>
  <si>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</si>
  <si>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</si>
  <si>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</si>
  <si>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</si>
  <si>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</si>
  <si>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</si>
  <si>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</si>
  <si>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</si>
  <si>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</si>
  <si>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</si>
  <si>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</si>
  <si>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</si>
  <si>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</si>
  <si>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</si>
  <si>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</si>
  <si>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</si>
  <si>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</si>
  <si>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</si>
  <si>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</si>
  <si>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</si>
  <si>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</si>
  <si>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</si>
  <si>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</si>
  <si>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</si>
  <si>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</si>
  <si>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</si>
  <si>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</si>
  <si>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</si>
  <si>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</si>
  <si>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</si>
  <si>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</si>
  <si>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</si>
  <si>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</si>
  <si>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</si>
  <si>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</si>
  <si>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</si>
  <si>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</si>
  <si>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</si>
  <si>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</si>
  <si>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</si>
  <si>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</si>
  <si>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</si>
  <si>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</si>
  <si>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</si>
  <si>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</si>
  <si>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</si>
  <si>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</si>
  <si>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</si>
  <si>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</si>
  <si>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</si>
  <si>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</si>
  <si>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</si>
  <si>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</si>
  <si>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</si>
  <si>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</si>
  <si>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</si>
  <si>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</si>
  <si>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</si>
  <si>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</si>
  <si>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</si>
  <si>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</si>
  <si>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</si>
  <si>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</si>
  <si>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</si>
  <si>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</si>
  <si>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</si>
  <si>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</si>
  <si>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</si>
  <si>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</si>
  <si>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</si>
  <si>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</si>
  <si>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</si>
  <si>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</si>
  <si>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</si>
  <si>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</si>
  <si>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</si>
  <si>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</si>
  <si>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</si>
  <si>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</si>
  <si>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</si>
  <si>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</si>
  <si>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</si>
  <si>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</si>
  <si>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</si>
  <si>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</si>
  <si>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</si>
  <si>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</si>
  <si>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</si>
  <si>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</si>
  <si>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</si>
  <si>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</si>
  <si>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</si>
  <si>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</si>
  <si>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</si>
  <si>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</si>
  <si>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</si>
  <si>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</si>
  <si>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</si>
  <si>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</si>
  <si>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</si>
  <si>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</si>
  <si>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</si>
  <si>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</si>
  <si>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</si>
  <si>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</si>
  <si>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</si>
  <si>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</si>
  <si>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</si>
  <si>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</si>
  <si>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</si>
  <si>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</si>
  <si>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</si>
  <si>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</si>
  <si>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</si>
  <si>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</si>
  <si>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</si>
  <si>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</si>
  <si>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</si>
  <si>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</si>
  <si>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</si>
  <si>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</si>
  <si>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</si>
  <si>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</si>
  <si>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</si>
  <si>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</si>
  <si>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</si>
  <si>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</si>
  <si>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</si>
  <si>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</si>
  <si>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</si>
  <si>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</si>
  <si>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</si>
  <si>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</si>
  <si>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</si>
  <si>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</si>
  <si>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</si>
  <si>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</si>
  <si>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</si>
  <si>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</si>
  <si>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</si>
  <si>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</si>
  <si>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</si>
  <si>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</si>
  <si>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</si>
  <si>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</si>
  <si>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</si>
  <si>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</si>
  <si>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</si>
  <si>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</si>
  <si>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</si>
  <si>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</si>
  <si>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</si>
  <si>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</si>
  <si>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</si>
  <si>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</si>
  <si>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</si>
  <si>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</si>
  <si>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</si>
  <si>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</si>
  <si>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</si>
  <si>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</si>
  <si>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</si>
  <si>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</si>
  <si>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</si>
  <si>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</si>
  <si>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</si>
  <si>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</si>
  <si>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</si>
  <si>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</si>
  <si>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</si>
  <si>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</si>
  <si>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</si>
  <si>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</si>
  <si>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</si>
  <si>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</si>
  <si>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</si>
  <si>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</si>
  <si>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</si>
  <si>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</si>
  <si>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</si>
  <si>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</si>
  <si>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</si>
  <si>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</si>
  <si>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</si>
  <si>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</si>
  <si>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</si>
  <si>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</si>
  <si>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</si>
  <si>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</si>
  <si>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</si>
  <si>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</si>
  <si>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</si>
  <si>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</si>
  <si>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</si>
  <si>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</si>
  <si>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</si>
  <si>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</si>
  <si>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</si>
  <si>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</si>
  <si>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</si>
  <si>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</si>
  <si>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</si>
  <si>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</si>
  <si>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</si>
  <si>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</si>
  <si>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</si>
  <si>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</si>
  <si>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</si>
  <si>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</si>
  <si>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</si>
  <si>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</si>
  <si>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</si>
  <si>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</si>
  <si>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</si>
  <si>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</si>
  <si>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</si>
  <si>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</si>
  <si>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</si>
  <si>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</si>
  <si>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</si>
  <si>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</si>
  <si>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</si>
  <si>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</si>
  <si>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</si>
  <si>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</si>
  <si>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</si>
  <si>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</si>
  <si>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</si>
  <si>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</si>
  <si>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</si>
  <si>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</si>
  <si>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</si>
  <si>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</si>
  <si>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</si>
  <si>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</si>
  <si>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</si>
  <si>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</si>
  <si>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</si>
  <si>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</si>
  <si>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</si>
  <si>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</si>
  <si>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</si>
  <si>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</si>
  <si>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</si>
  <si>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</si>
  <si>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</si>
  <si>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</si>
  <si>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</si>
  <si>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</si>
  <si>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</si>
  <si>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</si>
  <si>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</si>
  <si>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</si>
  <si>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</si>
  <si>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</si>
  <si>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</si>
  <si>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</si>
  <si>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</si>
  <si>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</si>
  <si>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</si>
  <si>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</si>
  <si>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</si>
  <si>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</si>
  <si>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</si>
  <si>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</si>
  <si>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</si>
  <si>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</si>
  <si>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</si>
  <si>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</si>
  <si>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</si>
  <si>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</si>
  <si>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</si>
  <si>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</si>
  <si>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</si>
  <si>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</si>
  <si>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</si>
  <si>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</si>
  <si>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</si>
  <si>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</si>
  <si>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</si>
  <si>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</si>
  <si>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</si>
  <si>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</si>
  <si>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</si>
  <si>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</si>
  <si>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</si>
  <si>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</si>
  <si>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</si>
  <si>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</si>
  <si>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</si>
  <si>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</si>
  <si>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</si>
  <si>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</si>
  <si>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</si>
  <si>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</si>
  <si>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</si>
  <si>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</si>
  <si>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</si>
  <si>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</si>
  <si>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</si>
  <si>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</si>
  <si>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</si>
  <si>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</si>
  <si>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</si>
  <si>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</si>
  <si>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</si>
  <si>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</si>
  <si>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</si>
  <si>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</si>
  <si>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</si>
  <si>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</si>
  <si>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</si>
  <si>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</si>
  <si>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</si>
  <si>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</si>
  <si>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</si>
  <si>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</si>
  <si>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</si>
  <si>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</si>
  <si>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</si>
  <si>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</si>
  <si>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</si>
  <si>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</si>
  <si>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</si>
  <si>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</si>
  <si>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</si>
  <si>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</si>
  <si>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</si>
  <si>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</si>
  <si>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</si>
  <si>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</si>
  <si>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</si>
  <si>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</si>
  <si>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</si>
  <si>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</si>
  <si>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</si>
  <si>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</si>
  <si>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</si>
  <si>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</si>
  <si>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</si>
  <si>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</si>
  <si>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</si>
  <si>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</si>
  <si>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</si>
  <si>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</si>
  <si>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</si>
  <si>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</si>
  <si>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</si>
  <si>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</si>
  <si>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</si>
  <si>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</si>
  <si>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</si>
  <si>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</si>
  <si>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</si>
  <si>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</si>
  <si>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</si>
  <si>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</si>
  <si>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</si>
  <si>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</si>
  <si>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</si>
  <si>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</si>
  <si>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</si>
  <si>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</si>
  <si>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</si>
  <si>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</si>
  <si>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</si>
  <si>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</si>
  <si>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</si>
  <si>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</si>
  <si>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</si>
  <si>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</si>
  <si>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</si>
  <si>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</si>
  <si>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</si>
  <si>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</si>
  <si>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</si>
  <si>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</si>
  <si>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</si>
  <si>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</si>
  <si>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</si>
  <si>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</si>
  <si>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</si>
  <si>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</si>
  <si>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</si>
  <si>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</si>
  <si>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</si>
  <si>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</si>
  <si>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</si>
  <si>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</si>
  <si>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</si>
  <si>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</si>
  <si>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</si>
  <si>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</si>
  <si>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</si>
  <si>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</si>
  <si>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</si>
  <si>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</si>
  <si>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</si>
  <si>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</si>
  <si>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</si>
  <si>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</si>
  <si>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</si>
  <si>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</si>
  <si>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</si>
  <si>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</si>
  <si>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</si>
  <si>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</si>
  <si>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</si>
  <si>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</si>
  <si>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</si>
  <si>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</si>
  <si>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</si>
  <si>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</si>
  <si>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</si>
  <si>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</si>
  <si>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</si>
  <si>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</si>
  <si>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</si>
  <si>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</si>
  <si>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</si>
  <si>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</si>
  <si>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</si>
  <si>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</si>
  <si>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</si>
  <si>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</si>
  <si>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</si>
  <si>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</si>
  <si>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</si>
  <si>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</si>
  <si>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</si>
  <si>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</si>
  <si>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</si>
  <si>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</si>
  <si>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</si>
  <si>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</si>
  <si>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</si>
  <si>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</si>
  <si>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</si>
  <si>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</si>
  <si>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</si>
  <si>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</si>
  <si>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</si>
  <si>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</si>
  <si>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</si>
  <si>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</si>
  <si>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</si>
  <si>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</si>
  <si>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</si>
  <si>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</si>
  <si>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</si>
  <si>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</si>
  <si>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</si>
  <si>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</si>
  <si>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</si>
  <si>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</si>
  <si>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</si>
  <si>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</si>
  <si>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</si>
  <si>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</si>
  <si>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</si>
  <si>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</si>
  <si>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</si>
  <si>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</si>
  <si>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</si>
  <si>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</si>
  <si>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</si>
  <si>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</si>
  <si>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</si>
  <si>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</si>
  <si>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</si>
  <si>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</si>
  <si>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</si>
  <si>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</si>
  <si>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</si>
  <si>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</si>
  <si>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</si>
  <si>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</si>
  <si>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</si>
  <si>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</si>
  <si>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</si>
  <si>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</si>
  <si>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</si>
  <si>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</si>
  <si>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</si>
  <si>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</si>
  <si>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</si>
  <si>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</si>
  <si>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</si>
  <si>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</si>
  <si>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</si>
  <si>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</si>
  <si>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</si>
  <si>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</si>
  <si>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</si>
  <si>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</si>
  <si>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</si>
  <si>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</si>
  <si>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</si>
  <si>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</si>
  <si>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</si>
  <si>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</si>
  <si>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</si>
  <si>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</si>
  <si>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</si>
  <si>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</si>
  <si>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</si>
  <si>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</si>
  <si>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</si>
  <si>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</si>
  <si>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</si>
  <si>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</si>
  <si>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</si>
  <si>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</si>
  <si>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</si>
  <si>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</si>
  <si>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</si>
  <si>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</si>
  <si>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</si>
  <si>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</si>
  <si>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</si>
  <si>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</si>
  <si>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</si>
  <si>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</si>
  <si>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</si>
  <si>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</si>
  <si>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</si>
  <si>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</si>
  <si>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</si>
  <si>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</si>
  <si>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</si>
  <si>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</si>
  <si>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</si>
  <si>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</si>
  <si>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</si>
  <si>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</si>
  <si>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</si>
  <si>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</si>
  <si>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</si>
  <si>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</si>
  <si>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</si>
  <si>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</si>
  <si>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</si>
  <si>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</si>
  <si>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</si>
  <si>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</si>
  <si>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</si>
  <si>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</si>
  <si>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</si>
  <si>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</si>
  <si>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</si>
  <si>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</si>
  <si>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</si>
  <si>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</si>
  <si>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</si>
  <si>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</si>
  <si>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</si>
  <si>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</si>
  <si>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</si>
  <si>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</si>
  <si>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</si>
  <si>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</si>
  <si>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</si>
  <si>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</si>
  <si>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</si>
  <si>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</si>
  <si>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</si>
  <si>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</si>
  <si>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</si>
  <si>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</si>
  <si>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</si>
  <si>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</si>
  <si>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</si>
  <si>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</si>
  <si>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</si>
  <si>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</si>
  <si>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</si>
  <si>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</si>
  <si>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</si>
  <si>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</si>
  <si>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</si>
  <si>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</si>
  <si>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</si>
  <si>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</si>
  <si>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</si>
  <si>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</si>
  <si>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</si>
  <si>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</si>
  <si>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</si>
  <si>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</si>
  <si>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</si>
  <si>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</si>
  <si>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</si>
  <si>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</si>
  <si>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</si>
  <si>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</si>
  <si>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</si>
  <si>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</si>
  <si>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</si>
  <si>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</si>
  <si>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</si>
  <si>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</si>
  <si>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</si>
  <si>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</si>
  <si>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</si>
  <si>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</si>
  <si>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</si>
  <si>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</si>
  <si>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</si>
  <si>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</si>
  <si>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</si>
  <si>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</si>
  <si>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</si>
  <si>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</si>
  <si>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</si>
  <si>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</si>
  <si>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</si>
  <si>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</si>
  <si>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</si>
  <si>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</si>
  <si>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</si>
  <si>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</si>
  <si>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</si>
  <si>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</si>
  <si>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</si>
  <si>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</si>
  <si>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</si>
  <si>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</si>
  <si>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</si>
  <si>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</si>
  <si>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</si>
  <si>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</si>
  <si>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</si>
  <si>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</si>
  <si>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</si>
  <si>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</si>
  <si>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</si>
  <si>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</si>
  <si>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</si>
  <si>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</si>
  <si>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</si>
  <si>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</si>
  <si>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</si>
  <si>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</si>
  <si>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</si>
  <si>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</si>
  <si>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</si>
  <si>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</si>
  <si>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</si>
  <si>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</si>
  <si>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</si>
  <si>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</si>
  <si>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</si>
  <si>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</si>
  <si>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</si>
  <si>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</si>
  <si>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</si>
  <si>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</si>
  <si>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</si>
  <si>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</si>
  <si>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</si>
  <si>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</si>
  <si>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</si>
  <si>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</si>
  <si>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</si>
  <si>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</si>
  <si>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</si>
  <si>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</si>
  <si>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</si>
  <si>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</si>
  <si>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</si>
  <si>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</si>
  <si>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</si>
  <si>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</si>
  <si>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</si>
  <si>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</si>
  <si>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</si>
  <si>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</si>
  <si>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</si>
  <si>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</si>
  <si>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</si>
  <si>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</si>
  <si>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</si>
  <si>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</si>
  <si>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</si>
  <si>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</si>
  <si>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</si>
  <si>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</si>
  <si>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</si>
  <si>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</si>
  <si>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</si>
  <si>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</si>
  <si>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</si>
  <si>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</si>
  <si>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</si>
  <si>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</si>
  <si>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</si>
  <si>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</si>
  <si>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</si>
  <si>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</si>
  <si>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</si>
  <si>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</si>
  <si>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</si>
  <si>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</si>
  <si>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</si>
  <si>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</si>
  <si>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</si>
  <si>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</si>
  <si>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</si>
  <si>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</si>
  <si>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</si>
  <si>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</si>
  <si>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</si>
  <si>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</si>
  <si>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</si>
  <si>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</si>
  <si>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</si>
  <si>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</si>
  <si>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</si>
  <si>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</si>
  <si>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</si>
  <si>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</si>
  <si>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</si>
  <si>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</si>
  <si>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</si>
  <si>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</si>
  <si>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</si>
  <si>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</si>
  <si>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</si>
  <si>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</si>
  <si>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</si>
  <si>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</si>
  <si>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</si>
  <si>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</si>
  <si>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</si>
  <si>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</si>
  <si>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</si>
  <si>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</si>
  <si>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</si>
  <si>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</si>
  <si>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</si>
  <si>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</si>
  <si>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</si>
  <si>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</si>
  <si>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</si>
  <si>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</si>
  <si>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</si>
  <si>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</si>
  <si>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</si>
  <si>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</si>
  <si>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</si>
  <si>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</si>
  <si>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</si>
  <si>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</si>
  <si>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</si>
  <si>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</si>
  <si>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</si>
  <si>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</si>
  <si>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</si>
  <si>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</si>
  <si>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</si>
  <si>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</si>
  <si>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</si>
  <si>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</si>
  <si>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</si>
  <si>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</si>
  <si>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</si>
  <si>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</si>
  <si>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</si>
  <si>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</si>
  <si>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</si>
  <si>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</si>
  <si>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</si>
  <si>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</si>
  <si>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</si>
  <si>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</si>
  <si>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</si>
  <si>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</si>
  <si>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</si>
  <si>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</si>
  <si>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</si>
  <si>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</si>
  <si>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</si>
  <si>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</si>
  <si>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</si>
  <si>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</si>
  <si>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</si>
  <si>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</si>
  <si>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</si>
  <si>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</si>
  <si>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</si>
  <si>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</si>
  <si>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</si>
  <si>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</si>
  <si>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</si>
  <si>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</si>
  <si>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</si>
  <si>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</si>
  <si>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</si>
  <si>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</si>
  <si>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</si>
  <si>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</si>
  <si>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</si>
  <si>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</si>
  <si>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</si>
  <si>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</si>
  <si>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</si>
  <si>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</si>
  <si>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</si>
  <si>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</si>
  <si>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</si>
  <si>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</si>
  <si>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</si>
  <si>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</si>
  <si>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</si>
  <si>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</si>
  <si>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</si>
  <si>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</si>
  <si>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</si>
  <si>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</si>
  <si>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</si>
  <si>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</si>
  <si>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</si>
  <si>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</si>
  <si>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</si>
  <si>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</si>
  <si>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</si>
  <si>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</si>
  <si>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</si>
  <si>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</si>
  <si>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</si>
  <si>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</si>
  <si>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</si>
  <si>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</si>
  <si>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</si>
  <si>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</si>
  <si>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</si>
  <si>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</si>
  <si>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</si>
  <si>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</si>
  <si>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</si>
  <si>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</si>
  <si>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</si>
  <si>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</si>
  <si>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</si>
  <si>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</si>
  <si>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</si>
  <si>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</si>
  <si>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</si>
  <si>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</si>
  <si>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</si>
  <si>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</si>
  <si>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</si>
  <si>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</si>
  <si>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</si>
  <si>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</si>
  <si>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</si>
  <si>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</si>
  <si>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</si>
  <si>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</si>
  <si>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</si>
  <si>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</si>
  <si>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</si>
  <si>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</si>
  <si>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</si>
  <si>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</si>
  <si>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</si>
  <si>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</si>
  <si>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</si>
  <si>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</si>
  <si>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</si>
  <si>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</si>
  <si>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</si>
  <si>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</si>
  <si>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</si>
  <si>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</si>
  <si>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</si>
  <si>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</si>
  <si>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</si>
  <si>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</si>
  <si>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</si>
  <si>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</si>
  <si>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</si>
  <si>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</si>
  <si>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</si>
  <si>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</si>
  <si>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</si>
  <si>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</si>
  <si>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</si>
  <si>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</si>
  <si>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</si>
  <si>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</si>
  <si>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</si>
  <si>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</si>
  <si>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</si>
  <si>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</si>
  <si>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</si>
  <si>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</si>
  <si>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</si>
  <si>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</si>
  <si>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</si>
  <si>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</si>
  <si>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</si>
  <si>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</si>
  <si>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</si>
  <si>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</si>
  <si>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</si>
  <si>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</si>
  <si>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</si>
  <si>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</si>
  <si>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</si>
  <si>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</si>
  <si>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</si>
  <si>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</si>
  <si>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</si>
  <si>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</si>
  <si>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</si>
  <si>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</si>
  <si>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</si>
  <si>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</si>
  <si>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</si>
  <si>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</si>
  <si>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</si>
  <si>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</si>
  <si>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</si>
  <si>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</si>
  <si>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</si>
  <si>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</si>
  <si>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</si>
  <si>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</si>
  <si>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</si>
  <si>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</si>
  <si>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</si>
  <si>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</si>
  <si>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</si>
  <si>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</si>
  <si>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</si>
  <si>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</si>
  <si>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</si>
  <si>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</si>
  <si>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</si>
  <si>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</si>
  <si>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</si>
  <si>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</si>
  <si>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</si>
  <si>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</si>
  <si>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</si>
  <si>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</si>
  <si>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</si>
  <si>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</si>
  <si>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</si>
  <si>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</si>
  <si>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</si>
  <si>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</si>
  <si>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</si>
  <si>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</si>
  <si>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</si>
  <si>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</si>
  <si>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</si>
  <si>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</si>
  <si>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</si>
  <si>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</si>
  <si>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</si>
  <si>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</si>
  <si>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</si>
  <si>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</si>
  <si>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</si>
  <si>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</si>
  <si>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</si>
  <si>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</si>
  <si>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</si>
  <si>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</si>
  <si>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</si>
  <si>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</si>
  <si>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</si>
  <si>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</si>
  <si>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</si>
  <si>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</si>
  <si>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</si>
  <si>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</si>
  <si>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</si>
  <si>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</si>
  <si>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</si>
  <si>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</si>
  <si>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</si>
  <si>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</si>
  <si>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</si>
  <si>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</si>
  <si>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</si>
  <si>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</si>
  <si>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</si>
  <si>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</si>
  <si>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</si>
  <si>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</si>
  <si>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</si>
  <si>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</si>
  <si>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</si>
  <si>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</si>
  <si>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</si>
  <si>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</si>
  <si>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</si>
  <si>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</si>
  <si>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</si>
  <si>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</si>
  <si>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</si>
  <si>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</si>
  <si>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</si>
  <si>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</si>
  <si>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</si>
  <si>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</si>
  <si>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</si>
  <si>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</si>
  <si>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</si>
  <si>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</si>
  <si>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</si>
  <si>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</si>
  <si>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</si>
  <si>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</si>
  <si>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</si>
  <si>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</si>
  <si>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</si>
  <si>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</si>
  <si>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</si>
  <si>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</si>
  <si>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</si>
  <si>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</si>
  <si>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</si>
  <si>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</si>
  <si>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</si>
  <si>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</si>
  <si>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</si>
  <si>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</si>
  <si>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</si>
  <si>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</si>
  <si>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</si>
  <si>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</si>
  <si>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</si>
  <si>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</si>
  <si>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</si>
  <si>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</si>
  <si>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</si>
  <si>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</si>
  <si>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</si>
  <si>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</si>
  <si>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</si>
  <si>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</si>
  <si>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</si>
  <si>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</si>
  <si>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</si>
  <si>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</si>
  <si>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</si>
  <si>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</si>
  <si>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</si>
  <si>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</si>
  <si>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</si>
  <si>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</si>
  <si>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</si>
  <si>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</si>
  <si>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</si>
  <si>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</si>
  <si>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</si>
  <si>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</si>
  <si>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</si>
  <si>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</si>
  <si>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</si>
  <si>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</si>
  <si>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</si>
  <si>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</si>
  <si>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</si>
  <si>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</si>
  <si>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</si>
  <si>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</si>
  <si>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</si>
  <si>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</si>
  <si>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</si>
  <si>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</si>
  <si>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</si>
  <si>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</si>
  <si>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</si>
  <si>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</si>
  <si>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</si>
  <si>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</si>
  <si>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</si>
  <si>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</si>
  <si>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</si>
  <si>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</si>
  <si>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</si>
  <si>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</si>
  <si>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</si>
  <si>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</si>
  <si>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</si>
  <si>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</si>
  <si>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</si>
  <si>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</si>
  <si>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</si>
  <si>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</si>
  <si>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</si>
  <si>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</si>
  <si>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</si>
  <si>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</si>
  <si>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</si>
  <si>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</si>
  <si>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</si>
  <si>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</si>
  <si>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</si>
  <si>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</si>
  <si>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</si>
  <si>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</si>
  <si>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</si>
  <si>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</si>
  <si>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</si>
  <si>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</si>
  <si>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</si>
  <si>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</si>
  <si>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</si>
  <si>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</si>
  <si>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</si>
  <si>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</si>
  <si>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</si>
  <si>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</si>
  <si>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</si>
  <si>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</si>
  <si>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</si>
  <si>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</si>
  <si>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</si>
  <si>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</si>
  <si>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</si>
  <si>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</si>
  <si>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</si>
  <si>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</si>
  <si>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</si>
  <si>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</si>
  <si>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</si>
  <si>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</si>
  <si>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</si>
  <si>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</si>
  <si>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</si>
  <si>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</si>
  <si>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</si>
  <si>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</si>
  <si>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</si>
  <si>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</si>
  <si>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</si>
  <si>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</si>
  <si>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</si>
  <si>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</si>
  <si>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</si>
  <si>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</si>
  <si>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</si>
  <si>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</si>
  <si>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</si>
  <si>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</si>
  <si>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</si>
  <si>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</si>
  <si>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</si>
  <si>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</si>
  <si>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</si>
  <si>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</si>
  <si>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</si>
  <si>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</si>
  <si>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</si>
  <si>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</si>
  <si>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</si>
  <si>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</si>
  <si>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</si>
  <si>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</si>
  <si>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</si>
  <si>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</si>
  <si>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</si>
  <si>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</si>
  <si>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</si>
  <si>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</si>
  <si>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</si>
  <si>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</si>
  <si>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</si>
  <si>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</si>
  <si>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</si>
  <si>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</si>
  <si>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</si>
  <si>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</si>
  <si>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</si>
  <si>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</si>
  <si>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</si>
  <si>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</si>
  <si>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</si>
  <si>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</si>
  <si>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</si>
  <si>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</si>
  <si>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</si>
  <si>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</si>
  <si>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</si>
  <si>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</si>
  <si>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</si>
  <si>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</si>
  <si>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</si>
  <si>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</si>
  <si>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</si>
  <si>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</si>
  <si>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</si>
  <si>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</si>
  <si>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</si>
  <si>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</si>
  <si>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</si>
  <si>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</si>
  <si>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</si>
  <si>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</si>
  <si>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</si>
  <si>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</si>
  <si>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</si>
  <si>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</si>
  <si>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</si>
  <si>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</si>
  <si>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</si>
  <si>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</si>
  <si>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</si>
  <si>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</si>
  <si>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</si>
  <si>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</si>
  <si>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</si>
  <si>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</si>
  <si>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</si>
  <si>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</si>
  <si>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</si>
  <si>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</si>
  <si>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</si>
  <si>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</si>
  <si>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</si>
  <si>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</si>
  <si>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</si>
  <si>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</si>
  <si>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</si>
  <si>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</si>
  <si>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</si>
  <si>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</si>
  <si>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</si>
  <si>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</si>
  <si>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</si>
  <si>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</si>
  <si>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</si>
  <si>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</si>
  <si>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</si>
  <si>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</si>
  <si>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</si>
  <si>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</si>
  <si>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</si>
  <si>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</si>
  <si>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</si>
  <si>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</si>
  <si>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</si>
  <si>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</si>
  <si>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</si>
  <si>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</si>
  <si>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</si>
  <si>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</si>
  <si>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</si>
  <si>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</si>
  <si>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</si>
  <si>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</si>
  <si>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</si>
  <si>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</si>
  <si>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</si>
  <si>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</si>
  <si>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</si>
  <si>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</si>
  <si>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</si>
  <si>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</si>
  <si>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</si>
  <si>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</si>
  <si>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</si>
  <si>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</si>
  <si>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</si>
  <si>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</si>
  <si>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</si>
  <si>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</si>
  <si>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</si>
  <si>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</si>
  <si>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</si>
  <si>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</si>
  <si>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</si>
  <si>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</si>
  <si>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</si>
  <si>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</si>
  <si>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</si>
  <si>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</si>
  <si>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</si>
  <si>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</si>
  <si>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</si>
  <si>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</si>
  <si>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</si>
  <si>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</si>
  <si>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</si>
  <si>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</si>
  <si>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</si>
  <si>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</si>
  <si>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</si>
  <si>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</si>
  <si>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</si>
  <si>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</si>
  <si>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</si>
  <si>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</si>
  <si>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</si>
  <si>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</si>
  <si>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</si>
  <si>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</si>
  <si>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</si>
  <si>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</si>
  <si>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</si>
  <si>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</si>
  <si>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</si>
  <si>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</si>
  <si>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</si>
  <si>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</si>
  <si>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</si>
  <si>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</si>
  <si>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</si>
  <si>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</si>
  <si>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</si>
  <si>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</si>
  <si>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</si>
  <si>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</si>
  <si>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</si>
  <si>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</si>
  <si>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</si>
  <si>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</si>
  <si>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</si>
  <si>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</si>
  <si>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</si>
  <si>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</si>
  <si>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</si>
  <si>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</si>
  <si>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</si>
  <si>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</si>
  <si>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</si>
  <si>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</si>
  <si>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</si>
  <si>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</si>
  <si>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</si>
  <si>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</si>
  <si>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</si>
  <si>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</si>
  <si>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</si>
  <si>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</si>
  <si>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</si>
  <si>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</si>
  <si>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</si>
  <si>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</si>
  <si>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</si>
  <si>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</si>
  <si>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</si>
  <si>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</si>
  <si>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</si>
  <si>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</si>
  <si>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</si>
  <si>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</si>
  <si>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</si>
  <si>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</si>
  <si>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</si>
  <si>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</si>
  <si>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</si>
  <si>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</si>
  <si>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</si>
  <si>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</si>
  <si>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</si>
  <si>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</si>
  <si>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</si>
  <si>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</si>
  <si>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</si>
  <si>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</si>
  <si>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</si>
  <si>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</si>
  <si>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</si>
  <si>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</si>
  <si>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</si>
  <si>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</si>
  <si>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</si>
  <si>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</si>
  <si>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</si>
  <si>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</si>
  <si>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</si>
  <si>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</si>
  <si>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</si>
  <si>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</si>
  <si>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</si>
  <si>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</si>
  <si>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</si>
  <si>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</si>
  <si>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</si>
  <si>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</si>
  <si>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</si>
  <si>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</si>
  <si>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</si>
  <si>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</si>
  <si>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</si>
  <si>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</si>
  <si>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</si>
  <si>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</si>
  <si>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</si>
  <si>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</si>
  <si>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</si>
  <si>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</si>
  <si>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</si>
  <si>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</si>
  <si>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</si>
  <si>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</si>
  <si>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</si>
  <si>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</si>
  <si>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</si>
  <si>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</si>
  <si>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</si>
  <si>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</si>
  <si>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</si>
  <si>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</si>
  <si>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</si>
  <si>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</si>
  <si>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</si>
  <si>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</si>
  <si>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</si>
  <si>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</si>
  <si>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</si>
  <si>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</si>
  <si>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</si>
  <si>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</si>
  <si>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</si>
  <si>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</si>
  <si>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</si>
  <si>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</si>
  <si>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</si>
  <si>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</si>
  <si>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</si>
  <si>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</si>
  <si>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</si>
  <si>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</si>
  <si>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</si>
  <si>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</si>
  <si>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</si>
  <si>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</si>
  <si>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</si>
  <si>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</si>
  <si>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</si>
  <si>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</si>
  <si>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</si>
  <si>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</si>
  <si>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</si>
  <si>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</si>
  <si>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</si>
  <si>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</si>
  <si>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</si>
  <si>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</si>
  <si>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</si>
  <si>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</si>
  <si>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</si>
  <si>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</si>
  <si>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</si>
  <si>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</si>
  <si>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</si>
  <si>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</si>
  <si>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</si>
  <si>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</si>
  <si>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</si>
  <si>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</si>
  <si>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</si>
  <si>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</si>
  <si>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</si>
  <si>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</si>
  <si>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</si>
  <si>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</si>
  <si>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</si>
  <si>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</si>
  <si>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</si>
  <si>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</si>
  <si>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</si>
  <si>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</si>
  <si>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</si>
  <si>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</si>
  <si>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</si>
  <si>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</si>
  <si>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</si>
  <si>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</si>
  <si>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</si>
  <si>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</si>
  <si>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</si>
  <si>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</si>
  <si>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</si>
  <si>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</si>
  <si>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</si>
  <si>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</si>
  <si>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</si>
  <si>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</si>
  <si>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</si>
  <si>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</si>
  <si>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</si>
  <si>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</si>
  <si>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</si>
  <si>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</si>
  <si>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</si>
  <si>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</si>
  <si>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</si>
  <si>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</si>
  <si>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</si>
  <si>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</si>
  <si>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</si>
  <si>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</si>
  <si>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</si>
  <si>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</si>
  <si>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</si>
  <si>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</si>
  <si>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</si>
  <si>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</si>
  <si>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</si>
  <si>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</si>
  <si>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</si>
  <si>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</si>
  <si>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</si>
  <si>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</si>
  <si>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</si>
  <si>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</si>
  <si>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</si>
  <si>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</si>
  <si>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</si>
  <si>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</si>
  <si>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</si>
  <si>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</si>
  <si>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</si>
  <si>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</si>
  <si>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</si>
  <si>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</si>
  <si>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</si>
  <si>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</si>
  <si>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</si>
  <si>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</si>
  <si>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</si>
  <si>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</si>
  <si>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</si>
  <si>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</si>
  <si>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</si>
  <si>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</si>
  <si>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</si>
  <si>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</si>
  <si>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</si>
  <si>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</si>
  <si>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</si>
  <si>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</si>
  <si>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</si>
  <si>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</si>
  <si>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</si>
  <si>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</si>
  <si>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</si>
  <si>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</si>
  <si>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</si>
  <si>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</si>
  <si>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</si>
  <si>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</si>
  <si>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</si>
  <si>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</si>
  <si>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</si>
  <si>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</si>
  <si>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</si>
  <si>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</si>
  <si>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</si>
  <si>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</si>
  <si>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</si>
  <si>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</si>
  <si>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</si>
  <si>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</si>
  <si>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</si>
  <si>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</si>
  <si>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</si>
  <si>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</si>
  <si>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</si>
  <si>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</si>
  <si>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</si>
  <si>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</si>
  <si>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</si>
  <si>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</si>
  <si>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</si>
  <si>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</si>
  <si>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</si>
  <si>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</si>
  <si>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</si>
  <si>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</si>
  <si>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</si>
  <si>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</si>
  <si>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</si>
  <si>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</si>
  <si>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</si>
  <si>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</si>
  <si>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</si>
  <si>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</si>
  <si>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</si>
  <si>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</si>
  <si>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</si>
  <si>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</si>
  <si>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</si>
  <si>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</si>
  <si>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</si>
  <si>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</si>
  <si>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</si>
  <si>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</si>
  <si>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</si>
  <si>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</si>
  <si>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</si>
  <si>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</si>
  <si>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</si>
  <si>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</si>
  <si>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</si>
  <si>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</si>
  <si>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</si>
  <si>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</si>
  <si>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</si>
  <si>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</si>
  <si>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</si>
  <si>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</si>
  <si>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</si>
  <si>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</si>
  <si>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</si>
  <si>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</si>
  <si>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</si>
  <si>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</si>
  <si>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</si>
  <si>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</si>
  <si>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</si>
  <si>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</si>
  <si>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</si>
  <si>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</si>
  <si>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</si>
  <si>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</si>
  <si>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</si>
  <si>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</si>
  <si>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</si>
  <si>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</si>
  <si>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</si>
  <si>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</si>
  <si>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</si>
  <si>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</si>
  <si>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</si>
  <si>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</si>
  <si>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</si>
  <si>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</si>
  <si>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</si>
  <si>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</si>
  <si>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</si>
  <si>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</si>
  <si>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</si>
  <si>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</si>
  <si>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</si>
  <si>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</si>
  <si>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</si>
  <si>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</si>
  <si>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</si>
  <si>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</si>
  <si>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</si>
  <si>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</si>
  <si>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</si>
  <si>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</si>
  <si>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</si>
  <si>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</si>
  <si>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</si>
  <si>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</si>
  <si>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</si>
  <si>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</si>
  <si>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</si>
  <si>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</si>
  <si>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</si>
  <si>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</si>
  <si>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</si>
  <si>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</si>
  <si>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</si>
  <si>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</si>
  <si>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</si>
  <si>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</si>
  <si>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</si>
  <si>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</si>
  <si>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</si>
  <si>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</si>
  <si>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</si>
  <si>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</si>
  <si>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</si>
  <si>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</si>
  <si>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</si>
  <si>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</si>
  <si>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</si>
  <si>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</si>
  <si>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</si>
  <si>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</si>
  <si>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</si>
  <si>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</si>
  <si>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</si>
  <si>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</si>
  <si>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</si>
  <si>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</si>
  <si>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</si>
  <si>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</si>
  <si>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</si>
  <si>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</si>
  <si>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</si>
  <si>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</si>
  <si>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</si>
  <si>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</si>
  <si>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</si>
  <si>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</si>
  <si>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</si>
  <si>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</si>
  <si>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</si>
  <si>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</si>
  <si>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</si>
  <si>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</si>
  <si>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</si>
  <si>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</si>
  <si>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</si>
  <si>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</si>
  <si>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</si>
  <si>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</si>
  <si>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</si>
  <si>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</si>
  <si>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</si>
  <si>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</si>
  <si>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</si>
  <si>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</si>
  <si>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</si>
  <si>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</si>
  <si>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</si>
  <si>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</si>
  <si>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</si>
  <si>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</si>
  <si>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</si>
  <si>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</si>
  <si>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</si>
  <si>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</si>
  <si>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</si>
  <si>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</si>
  <si>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</si>
  <si>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</si>
  <si>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</si>
  <si>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</si>
  <si>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</si>
  <si>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</si>
  <si>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</si>
  <si>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</si>
  <si>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</si>
  <si>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</si>
  <si>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</si>
  <si>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</si>
  <si>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</si>
  <si>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</si>
  <si>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</si>
  <si>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</si>
  <si>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</si>
  <si>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</si>
  <si>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</si>
  <si>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</si>
  <si>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</si>
  <si>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</si>
  <si>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</si>
  <si>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</si>
  <si>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</si>
  <si>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</si>
  <si>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</si>
  <si>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</si>
  <si>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</si>
  <si>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</si>
  <si>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</si>
  <si>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</si>
  <si>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</si>
  <si>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</si>
  <si>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</si>
  <si>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</si>
  <si>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</si>
  <si>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</si>
  <si>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</si>
  <si>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</si>
  <si>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</si>
  <si>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</si>
  <si>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</si>
  <si>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</si>
  <si>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</si>
  <si>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</si>
  <si>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</si>
  <si>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</si>
  <si>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</si>
  <si>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</si>
  <si>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</si>
  <si>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</si>
  <si>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</si>
  <si>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</si>
  <si>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</si>
  <si>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</si>
  <si>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</si>
  <si>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</si>
  <si>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</si>
  <si>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</si>
  <si>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</si>
  <si>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</si>
  <si>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</si>
  <si>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</si>
  <si>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</si>
  <si>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</si>
  <si>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</si>
  <si>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</si>
  <si>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</si>
  <si>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</si>
  <si>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</si>
  <si>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</si>
  <si>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</si>
  <si>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</si>
  <si>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</si>
  <si>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</si>
  <si>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</si>
  <si>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</si>
  <si>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</si>
  <si>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</si>
  <si>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</si>
  <si>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</si>
  <si>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</si>
  <si>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</si>
  <si>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</si>
  <si>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</si>
  <si>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</si>
  <si>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</si>
  <si>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</si>
  <si>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</si>
  <si>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</si>
  <si>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</si>
  <si>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</si>
  <si>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</si>
  <si>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</si>
  <si>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</si>
  <si>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</si>
  <si>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</si>
  <si>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</si>
  <si>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</si>
  <si>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</si>
  <si>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</si>
  <si>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</si>
  <si>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</si>
  <si>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</si>
  <si>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</si>
  <si>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</si>
  <si>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</si>
  <si>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</si>
  <si>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</si>
  <si>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</si>
  <si>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</si>
  <si>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</si>
  <si>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</si>
  <si>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</si>
  <si>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</si>
  <si>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</si>
  <si>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</si>
  <si>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</si>
  <si>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</si>
  <si>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</si>
  <si>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</si>
  <si>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</si>
  <si>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</si>
  <si>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</si>
  <si>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</si>
  <si>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</si>
  <si>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</si>
  <si>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</si>
  <si>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</si>
  <si>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</si>
  <si>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</si>
  <si>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</si>
  <si>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</si>
  <si>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</si>
  <si>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</si>
  <si>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</si>
  <si>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</si>
  <si>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</si>
  <si>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</si>
  <si>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</si>
  <si>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</si>
  <si>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</si>
  <si>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</si>
  <si>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</si>
  <si>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</si>
  <si>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</si>
  <si>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</si>
  <si>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</si>
  <si>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</si>
  <si>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</si>
  <si>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</si>
  <si>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</si>
  <si>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</si>
  <si>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</si>
  <si>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</si>
  <si>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</si>
  <si>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</si>
  <si>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</si>
  <si>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</si>
  <si>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</si>
  <si>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</si>
  <si>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</si>
  <si>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</si>
  <si>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</si>
  <si>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</si>
  <si>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</si>
  <si>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</si>
  <si>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</si>
  <si>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</si>
  <si>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</si>
  <si>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</si>
  <si>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</si>
  <si>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</si>
  <si>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</si>
  <si>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</si>
  <si>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</si>
  <si>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</si>
  <si>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</si>
  <si>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</si>
  <si>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</si>
  <si>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</si>
  <si>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</si>
  <si>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</si>
  <si>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</si>
  <si>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</si>
  <si>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</si>
  <si>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</si>
  <si>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</si>
  <si>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</si>
  <si>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</si>
  <si>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</si>
  <si>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</si>
  <si>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</si>
  <si>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</si>
  <si>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</si>
  <si>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</si>
  <si>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</si>
  <si>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</si>
  <si>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</si>
  <si>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</si>
  <si>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</si>
  <si>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</si>
  <si>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</si>
  <si>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</si>
  <si>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</si>
  <si>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</si>
  <si>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</si>
  <si>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</si>
  <si>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</si>
  <si>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</si>
  <si>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</si>
  <si>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</si>
  <si>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</si>
  <si>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</si>
  <si>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</si>
  <si>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</si>
  <si>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</si>
  <si>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</si>
  <si>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</si>
  <si>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</si>
  <si>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</si>
  <si>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</si>
  <si>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</si>
  <si>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</si>
  <si>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</si>
  <si>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</si>
  <si>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</si>
  <si>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</si>
  <si>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</si>
  <si>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</si>
  <si>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</si>
  <si>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</si>
  <si>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</si>
  <si>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</si>
  <si>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</si>
  <si>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</si>
  <si>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</si>
  <si>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</si>
  <si>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</si>
  <si>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</si>
  <si>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</si>
  <si>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</si>
  <si>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</si>
  <si>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</si>
  <si>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</si>
  <si>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</si>
  <si>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</si>
  <si>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</si>
  <si>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</si>
  <si>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</si>
  <si>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</si>
  <si>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</si>
  <si>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</si>
  <si>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</si>
  <si>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</si>
  <si>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</si>
  <si>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</si>
  <si>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</si>
  <si>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</si>
  <si>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</si>
  <si>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</si>
  <si>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</si>
  <si>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</si>
  <si>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</si>
  <si>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</si>
  <si>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</si>
  <si>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</si>
  <si>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</si>
  <si>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</si>
  <si>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</si>
  <si>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</si>
  <si>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</si>
  <si>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</si>
  <si>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</si>
  <si>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</si>
  <si>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</si>
  <si>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</si>
  <si>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</si>
  <si>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</si>
  <si>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</si>
  <si>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</si>
  <si>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</si>
  <si>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</si>
  <si>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</si>
  <si>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</si>
  <si>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</si>
  <si>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</si>
  <si>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</si>
  <si>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</si>
  <si>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</si>
  <si>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</si>
  <si>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</si>
  <si>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</si>
  <si>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</si>
  <si>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</si>
  <si>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</si>
  <si>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</si>
  <si>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</si>
  <si>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</si>
  <si>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</si>
  <si>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</si>
  <si>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</si>
  <si>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</si>
  <si>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</si>
  <si>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</si>
  <si>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</si>
  <si>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</si>
  <si>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</si>
  <si>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</si>
  <si>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</si>
  <si>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</si>
  <si>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</si>
  <si>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</si>
  <si>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</si>
  <si>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</si>
  <si>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</si>
  <si>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</si>
  <si>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</si>
  <si>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</si>
  <si>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</si>
  <si>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</si>
  <si>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</si>
  <si>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</si>
  <si>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</si>
  <si>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</si>
  <si>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</si>
  <si>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</si>
  <si>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</si>
  <si>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</si>
  <si>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</si>
  <si>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</si>
  <si>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</si>
  <si>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</si>
  <si>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</si>
  <si>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</si>
  <si>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</si>
  <si>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</si>
  <si>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</si>
  <si>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</si>
  <si>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</si>
  <si>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</si>
  <si>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</si>
  <si>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</si>
  <si>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</si>
  <si>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</si>
  <si>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</si>
  <si>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</si>
  <si>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</si>
  <si>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</si>
  <si>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</si>
  <si>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</si>
  <si>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</si>
  <si>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</si>
  <si>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</si>
  <si>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</si>
  <si>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</si>
  <si>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</si>
  <si>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</si>
  <si>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</si>
  <si>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</si>
  <si>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</si>
  <si>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</si>
  <si>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</si>
  <si>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</si>
  <si>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</si>
  <si>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</si>
  <si>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</si>
  <si>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</si>
  <si>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</si>
  <si>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</si>
  <si>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</si>
  <si>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</si>
  <si>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</si>
  <si>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</si>
  <si>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</si>
  <si>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</si>
  <si>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</si>
  <si>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</si>
  <si>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</si>
  <si>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</si>
  <si>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</si>
  <si>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</si>
  <si>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</si>
  <si>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</si>
  <si>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</si>
  <si>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</si>
  <si>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</si>
  <si>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</si>
  <si>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</si>
  <si>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</si>
  <si>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</si>
  <si>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</si>
  <si>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</si>
  <si>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</si>
  <si>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</si>
  <si>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</si>
  <si>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</si>
  <si>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</si>
  <si>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</si>
  <si>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</si>
  <si>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</si>
  <si>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</si>
  <si>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</si>
  <si>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</si>
  <si>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</si>
  <si>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</si>
  <si>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</si>
  <si>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</si>
  <si>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</si>
  <si>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</si>
  <si>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</si>
  <si>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</si>
  <si>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</si>
  <si>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</si>
  <si>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</si>
  <si>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</si>
  <si>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</si>
  <si>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</si>
  <si>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</si>
  <si>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</si>
  <si>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</si>
  <si>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</si>
  <si>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</si>
  <si>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</si>
  <si>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</si>
  <si>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</si>
  <si>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</si>
  <si>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</si>
  <si>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</si>
  <si>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</si>
  <si>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</si>
  <si>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</si>
  <si>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</si>
  <si>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</si>
  <si>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</si>
  <si>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</si>
  <si>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</si>
  <si>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</si>
  <si>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</si>
  <si>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</si>
  <si>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</si>
  <si>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</si>
  <si>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</si>
  <si>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</si>
  <si>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</si>
  <si>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</si>
  <si>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</si>
  <si>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</si>
  <si>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</si>
  <si>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</si>
  <si>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</si>
  <si>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</si>
  <si>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</si>
  <si>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</si>
  <si>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</si>
  <si>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</si>
  <si>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</si>
  <si>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</si>
  <si>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</si>
  <si>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</si>
  <si>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</si>
  <si>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</si>
  <si>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</si>
  <si>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</si>
  <si>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</si>
  <si>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</si>
  <si>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</si>
  <si>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</si>
  <si>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</si>
  <si>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</si>
  <si>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</si>
  <si>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</si>
  <si>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</si>
  <si>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</si>
  <si>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</si>
  <si>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</si>
  <si>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</si>
  <si>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</si>
  <si>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</si>
  <si>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</si>
  <si>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</si>
  <si>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</si>
  <si>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</si>
  <si>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</si>
  <si>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</si>
  <si>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</si>
  <si>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</si>
  <si>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</si>
  <si>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</si>
  <si>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</si>
  <si>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</si>
  <si>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</si>
  <si>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</si>
  <si>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</si>
  <si>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</si>
  <si>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</si>
  <si>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</si>
  <si>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</si>
  <si>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</si>
  <si>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</si>
  <si>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</si>
  <si>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</si>
  <si>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</si>
  <si>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</si>
  <si>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</si>
  <si>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</si>
  <si>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</si>
  <si>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</si>
  <si>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</si>
  <si>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</si>
  <si>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</si>
  <si>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</si>
  <si>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</si>
  <si>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</si>
  <si>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</si>
  <si>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</si>
  <si>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</si>
  <si>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</si>
  <si>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</si>
  <si>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</si>
  <si>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</si>
  <si>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</si>
  <si>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</si>
  <si>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</si>
  <si>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</si>
  <si>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</si>
  <si>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</si>
  <si>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</si>
  <si>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</si>
  <si>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</si>
  <si>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</si>
  <si>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</si>
  <si>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</si>
  <si>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</si>
  <si>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</si>
  <si>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</si>
  <si>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</si>
  <si>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</si>
  <si>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</si>
  <si>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</si>
  <si>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</si>
  <si>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</si>
  <si>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</si>
  <si>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</si>
  <si>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</si>
  <si>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</si>
  <si>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</si>
  <si>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</si>
  <si>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</si>
  <si>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</si>
  <si>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</si>
  <si>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</si>
  <si>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</si>
  <si>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</si>
  <si>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</si>
  <si>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</si>
  <si>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</si>
  <si>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</si>
  <si>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</si>
  <si>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</si>
  <si>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</si>
  <si>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</si>
  <si>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</si>
  <si>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</si>
  <si>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</si>
  <si>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</si>
  <si>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</si>
  <si>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</si>
  <si>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</si>
  <si>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</si>
  <si>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</si>
  <si>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</si>
  <si>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</si>
  <si>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</si>
  <si>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</si>
  <si>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</si>
  <si>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</si>
  <si>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</si>
  <si>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</si>
  <si>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</si>
  <si>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</si>
  <si>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</si>
  <si>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</si>
  <si>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</si>
  <si>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</si>
  <si>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</si>
  <si>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</si>
  <si>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</si>
  <si>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</si>
  <si>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</si>
  <si>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</si>
  <si>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</si>
  <si>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</si>
  <si>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</si>
  <si>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</si>
  <si>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</si>
  <si>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</si>
  <si>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</si>
  <si>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</si>
  <si>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</si>
  <si>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</si>
  <si>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</si>
  <si>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</si>
  <si>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</si>
  <si>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</si>
  <si>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</si>
  <si>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</si>
  <si>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</si>
  <si>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</si>
  <si>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</si>
  <si>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</si>
  <si>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</si>
  <si>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</si>
  <si>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</si>
  <si>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</si>
  <si>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</si>
  <si>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</si>
  <si>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</si>
  <si>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</si>
  <si>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</si>
  <si>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</si>
  <si>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</si>
  <si>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</si>
  <si>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</si>
  <si>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</si>
  <si>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</si>
  <si>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</si>
  <si>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</si>
  <si>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</si>
  <si>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</si>
  <si>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</si>
  <si>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</si>
  <si>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</si>
  <si>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</si>
  <si>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</si>
  <si>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</si>
  <si>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</si>
  <si>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</si>
  <si>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</si>
  <si>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</si>
  <si>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</si>
  <si>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</si>
  <si>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</si>
  <si>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</si>
  <si>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</si>
  <si>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</si>
  <si>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</si>
  <si>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</si>
  <si>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</si>
  <si>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</si>
  <si>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</si>
  <si>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</si>
  <si>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</si>
  <si>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</si>
  <si>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</si>
  <si>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</si>
  <si>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</si>
  <si>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</si>
  <si>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</si>
  <si>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</si>
  <si>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</si>
  <si>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</si>
  <si>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</si>
  <si>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</si>
  <si>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</si>
  <si>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</si>
  <si>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</si>
  <si>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</si>
  <si>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</si>
  <si>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</si>
  <si>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</si>
  <si>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</si>
  <si>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</si>
  <si>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</si>
  <si>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</si>
  <si>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</si>
  <si>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</si>
  <si>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</si>
  <si>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</si>
  <si>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</si>
  <si>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</si>
  <si>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</si>
  <si>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</si>
  <si>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</si>
  <si>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</si>
  <si>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</si>
  <si>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</si>
  <si>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</si>
  <si>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</si>
  <si>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</si>
  <si>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</si>
  <si>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</si>
  <si>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</si>
  <si>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</si>
  <si>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</si>
  <si>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</si>
  <si>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</si>
  <si>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</si>
  <si>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</si>
  <si>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</si>
  <si>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</si>
  <si>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</si>
  <si>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</si>
  <si>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</si>
  <si>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</si>
  <si>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</si>
  <si>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</si>
  <si>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</si>
  <si>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</si>
  <si>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</si>
  <si>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</si>
  <si>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</si>
  <si>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</si>
  <si>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</si>
  <si>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</si>
  <si>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</si>
  <si>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</si>
  <si>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</si>
  <si>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</si>
  <si>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</si>
  <si>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</si>
  <si>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</si>
  <si>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</si>
  <si>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</si>
  <si>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</si>
  <si>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</si>
  <si>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</si>
  <si>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</si>
  <si>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</si>
  <si>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</si>
  <si>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</si>
  <si>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</si>
  <si>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</si>
  <si>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</si>
  <si>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</si>
  <si>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</si>
  <si>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</si>
  <si>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</si>
  <si>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</si>
  <si>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</si>
  <si>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</si>
  <si>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</si>
  <si>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</si>
  <si>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</si>
  <si>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</si>
  <si>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</si>
  <si>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</si>
  <si>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</si>
  <si>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</si>
  <si>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</si>
  <si>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</si>
  <si>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</si>
  <si>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</si>
  <si>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</si>
  <si>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</si>
  <si>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</si>
  <si>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</si>
  <si>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</si>
  <si>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</si>
  <si>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</si>
  <si>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</si>
  <si>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</si>
  <si>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</si>
  <si>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</si>
  <si>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</si>
  <si>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</si>
  <si>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</si>
  <si>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</si>
  <si>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</si>
  <si>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</si>
  <si>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</si>
  <si>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</si>
  <si>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</si>
  <si>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</si>
  <si>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</si>
  <si>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</si>
  <si>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</si>
  <si>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</si>
  <si>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</si>
  <si>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</si>
  <si>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</si>
  <si>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</si>
  <si>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</si>
  <si>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</si>
  <si>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</si>
  <si>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</si>
  <si>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</si>
  <si>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</si>
  <si>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</si>
  <si>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</si>
  <si>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</si>
  <si>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</si>
  <si>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</si>
  <si>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</si>
  <si>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</si>
  <si>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</si>
  <si>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</si>
  <si>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</si>
  <si>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</si>
  <si>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</si>
  <si>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</si>
  <si>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</si>
  <si>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</si>
  <si>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</si>
  <si>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</si>
  <si>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</si>
  <si>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</si>
  <si>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</si>
  <si>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</si>
  <si>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</si>
  <si>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</si>
  <si>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</si>
  <si>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</si>
  <si>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</si>
  <si>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</si>
  <si>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</si>
  <si>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</si>
  <si>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</si>
  <si>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</si>
  <si>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</si>
  <si>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</si>
  <si>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</si>
  <si>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</si>
  <si>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</si>
  <si>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</si>
  <si>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</si>
  <si>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</si>
  <si>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</si>
  <si>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</si>
  <si>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</si>
  <si>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</si>
  <si>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</si>
  <si>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</si>
  <si>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</si>
  <si>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</si>
  <si>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</si>
  <si>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</si>
  <si>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</si>
  <si>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</si>
  <si>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</si>
  <si>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</si>
  <si>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</si>
  <si>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</si>
  <si>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</si>
  <si>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</si>
  <si>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</si>
  <si>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</si>
  <si>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</si>
  <si>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</si>
  <si>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</si>
  <si>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</si>
  <si>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</si>
  <si>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</si>
  <si>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</si>
  <si>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</si>
  <si>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</si>
  <si>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</si>
  <si>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</si>
  <si>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</si>
  <si>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</si>
  <si>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</si>
  <si>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</si>
  <si>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</si>
  <si>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</si>
  <si>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</si>
  <si>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</si>
  <si>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</si>
  <si>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</si>
  <si>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</si>
  <si>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</si>
  <si>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</si>
  <si>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</si>
  <si>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</si>
  <si>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</si>
  <si>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</si>
  <si>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</si>
  <si>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</si>
  <si>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</si>
  <si>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</si>
  <si>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</si>
  <si>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</si>
  <si>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</si>
  <si>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</si>
  <si>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</si>
  <si>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</si>
  <si>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</si>
  <si>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</si>
  <si>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</si>
  <si>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</si>
  <si>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</si>
  <si>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</si>
  <si>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</si>
  <si>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</si>
  <si>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</si>
  <si>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</si>
  <si>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</si>
  <si>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</si>
  <si>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</si>
  <si>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</si>
  <si>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</si>
  <si>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</si>
  <si>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</si>
  <si>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</si>
  <si>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</si>
  <si>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</si>
  <si>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</si>
  <si>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</si>
  <si>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</si>
  <si>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</si>
  <si>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</si>
  <si>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</si>
  <si>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</si>
  <si>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</si>
  <si>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</si>
  <si>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</si>
  <si>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</si>
  <si>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</si>
  <si>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</si>
  <si>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</si>
  <si>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</si>
  <si>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</si>
  <si>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</si>
  <si>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</si>
  <si>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</si>
  <si>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</si>
  <si>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</si>
  <si>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</si>
  <si>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</si>
  <si>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</si>
  <si>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</si>
  <si>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</si>
  <si>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</si>
  <si>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</si>
  <si>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</si>
  <si>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</si>
  <si>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</si>
  <si>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</si>
  <si>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</si>
  <si>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</si>
  <si>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</si>
  <si>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</si>
  <si>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</si>
  <si>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</si>
  <si>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</si>
  <si>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</si>
  <si>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</si>
  <si>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</si>
  <si>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</si>
  <si>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</si>
  <si>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</si>
  <si>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</si>
  <si>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</si>
  <si>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</si>
  <si>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</si>
  <si>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</si>
  <si>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</si>
  <si>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</si>
  <si>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</si>
  <si>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</si>
  <si>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</si>
  <si>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</si>
  <si>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</si>
  <si>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</si>
  <si>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</si>
  <si>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</si>
  <si>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</si>
  <si>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</si>
  <si>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</si>
  <si>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</si>
  <si>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</si>
  <si>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</si>
  <si>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</si>
  <si>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</si>
  <si>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</si>
  <si>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</si>
  <si>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</si>
  <si>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</si>
  <si>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</si>
  <si>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</si>
  <si>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</si>
  <si>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</si>
  <si>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</si>
  <si>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</si>
  <si>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</si>
  <si>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</si>
  <si>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</si>
  <si>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</si>
  <si>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</si>
  <si>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</si>
  <si>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</si>
  <si>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</si>
  <si>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</si>
  <si>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</si>
  <si>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</si>
  <si>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</si>
  <si>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</si>
  <si>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</si>
  <si>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</si>
  <si>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</si>
  <si>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</si>
  <si>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</si>
  <si>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</si>
  <si>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</si>
  <si>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</si>
  <si>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</si>
  <si>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</si>
  <si>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</si>
  <si>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</si>
  <si>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</si>
  <si>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</si>
  <si>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</si>
  <si>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</si>
  <si>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</si>
  <si>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</si>
  <si>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</si>
  <si>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</si>
  <si>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</si>
  <si>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</si>
  <si>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</si>
  <si>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</si>
  <si>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</si>
  <si>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</si>
  <si>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</si>
  <si>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</si>
  <si>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</si>
  <si>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</si>
  <si>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</si>
  <si>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</si>
  <si>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</si>
  <si>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</si>
  <si>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</si>
  <si>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</si>
  <si>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</si>
  <si>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</si>
  <si>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</si>
  <si>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</si>
  <si>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</si>
  <si>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</si>
  <si>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</si>
  <si>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</si>
  <si>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</si>
  <si>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</si>
  <si>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</si>
  <si>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</si>
  <si>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</si>
  <si>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</si>
  <si>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</si>
  <si>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</si>
  <si>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</si>
  <si>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</si>
  <si>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</si>
  <si>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</si>
  <si>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</si>
  <si>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</si>
  <si>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</si>
  <si>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</si>
  <si>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</si>
  <si>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</si>
  <si>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</si>
  <si>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</si>
  <si>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</si>
  <si>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</si>
  <si>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</si>
  <si>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</si>
  <si>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</si>
  <si>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</si>
  <si>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</si>
  <si>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</si>
  <si>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</si>
  <si>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</si>
  <si>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</si>
  <si>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</si>
  <si>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</si>
  <si>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</si>
  <si>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</si>
  <si>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</si>
  <si>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</si>
  <si>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</si>
  <si>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</si>
  <si>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</si>
  <si>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</si>
  <si>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</si>
  <si>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</si>
  <si>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</si>
  <si>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</si>
  <si>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</si>
  <si>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</si>
  <si>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</si>
  <si>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</si>
  <si>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</si>
  <si>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</si>
  <si>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</si>
  <si>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</si>
  <si>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</si>
  <si>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</si>
  <si>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</si>
  <si>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</si>
  <si>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</si>
  <si>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</si>
  <si>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</si>
  <si>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</si>
  <si>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</si>
  <si>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</si>
  <si>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</si>
  <si>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</si>
  <si>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</si>
  <si>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</si>
  <si>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</si>
  <si>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</si>
  <si>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</si>
  <si>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</si>
  <si>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</si>
  <si>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</si>
  <si>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</si>
  <si>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</si>
  <si>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</si>
  <si>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</si>
  <si>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</si>
  <si>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</si>
  <si>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</si>
  <si>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</si>
  <si>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</si>
  <si>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</si>
  <si>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</si>
  <si>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</si>
  <si>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</si>
  <si>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</si>
  <si>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</si>
  <si>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</si>
  <si>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</si>
  <si>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</si>
  <si>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</si>
  <si>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</si>
  <si>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</si>
  <si>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</si>
  <si>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</si>
  <si>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</si>
  <si>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</si>
  <si>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</si>
  <si>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</si>
  <si>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</si>
  <si>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</si>
  <si>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</si>
  <si>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</si>
  <si>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</si>
  <si>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</si>
  <si>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</si>
  <si>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</si>
  <si>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</si>
  <si>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</si>
  <si>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</si>
  <si>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</si>
  <si>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</si>
  <si>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</si>
  <si>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</si>
  <si>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</si>
  <si>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</si>
  <si>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</si>
  <si>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</si>
  <si>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</si>
  <si>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</si>
  <si>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</si>
  <si>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</si>
  <si>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</si>
  <si>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</si>
  <si>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</si>
  <si>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</si>
  <si>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</si>
  <si>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</si>
  <si>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</si>
  <si>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</si>
  <si>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</si>
  <si>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</si>
  <si>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</si>
  <si>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</si>
  <si>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</si>
  <si>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</si>
  <si>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</si>
  <si>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</si>
  <si>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</si>
  <si>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</si>
  <si>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</si>
  <si>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</si>
  <si>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</si>
  <si>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</si>
  <si>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</si>
  <si>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</si>
  <si>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</si>
  <si>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</si>
  <si>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</si>
  <si>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</si>
  <si>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</si>
  <si>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</si>
  <si>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</si>
  <si>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</si>
  <si>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</si>
  <si>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</si>
  <si>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</si>
  <si>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</si>
  <si>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</si>
  <si>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</si>
  <si>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</si>
  <si>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</si>
  <si>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</si>
  <si>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</si>
  <si>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</si>
  <si>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</si>
  <si>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</si>
  <si>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</si>
  <si>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</si>
  <si>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</si>
  <si>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</si>
  <si>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</si>
  <si>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</si>
  <si>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</si>
  <si>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</si>
  <si>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</si>
  <si>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</si>
  <si>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</si>
  <si>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</si>
  <si>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</si>
  <si>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</si>
  <si>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</si>
  <si>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</si>
  <si>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</si>
  <si>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</si>
  <si>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</si>
  <si>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</si>
  <si>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</si>
  <si>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</si>
  <si>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</si>
  <si>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</si>
  <si>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</si>
  <si>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</si>
  <si>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</si>
  <si>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</si>
  <si>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</si>
  <si>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</si>
  <si>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</si>
  <si>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</si>
  <si>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</si>
  <si>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</si>
  <si>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</si>
  <si>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</si>
  <si>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</si>
  <si>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</si>
  <si>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</si>
  <si>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</si>
  <si>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</si>
  <si>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</si>
  <si>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</si>
  <si>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</si>
  <si>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</si>
  <si>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</si>
  <si>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</si>
  <si>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</si>
  <si>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</si>
  <si>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</si>
  <si>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</si>
  <si>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</si>
  <si>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</si>
  <si>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</si>
  <si>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</si>
  <si>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</si>
  <si>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</si>
  <si>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</si>
  <si>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</si>
  <si>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</si>
  <si>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</si>
  <si>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</si>
  <si>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</si>
  <si>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</si>
  <si>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</si>
  <si>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</si>
  <si>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</si>
  <si>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</si>
  <si>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</si>
  <si>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</si>
  <si>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</si>
  <si>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</si>
  <si>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</si>
  <si>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</si>
  <si>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</si>
  <si>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</si>
  <si>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</si>
  <si>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</si>
  <si>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</si>
  <si>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</si>
  <si>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</si>
  <si>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</si>
  <si>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</si>
  <si>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</si>
  <si>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</si>
  <si>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</si>
  <si>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</si>
  <si>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</si>
  <si>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</si>
  <si>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</si>
  <si>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</si>
  <si>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</si>
  <si>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</si>
  <si>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</si>
  <si>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</si>
  <si>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</si>
  <si>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</si>
  <si>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</si>
  <si>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</si>
  <si>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</si>
  <si>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</si>
  <si>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</si>
  <si>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</si>
  <si>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</si>
  <si>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</si>
  <si>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</si>
  <si>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</si>
  <si>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</si>
  <si>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</si>
  <si>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</si>
  <si>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</si>
  <si>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</si>
  <si>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</si>
  <si>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</si>
  <si>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</si>
  <si>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</si>
  <si>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</si>
  <si>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</si>
  <si>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</si>
  <si>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</si>
  <si>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</si>
  <si>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</si>
  <si>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</si>
  <si>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</si>
  <si>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</si>
  <si>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</si>
  <si>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</si>
  <si>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</si>
  <si>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</si>
  <si>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</si>
  <si>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</si>
  <si>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</si>
  <si>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</si>
  <si>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</si>
  <si>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</si>
  <si>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</si>
  <si>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</si>
  <si>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</si>
  <si>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</si>
  <si>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</si>
  <si>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</si>
  <si>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</si>
  <si>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</si>
  <si>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</si>
  <si>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</si>
  <si>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</si>
  <si>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</si>
  <si>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</si>
  <si>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</si>
  <si>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</si>
  <si>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</si>
  <si>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</si>
  <si>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</si>
  <si>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</si>
  <si>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</si>
  <si>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</si>
  <si>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</si>
  <si>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</si>
  <si>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</si>
  <si>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</si>
  <si>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</si>
  <si>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</si>
  <si>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</si>
  <si>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</si>
  <si>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</si>
  <si>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</si>
  <si>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</si>
  <si>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</si>
  <si>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</si>
  <si>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</si>
  <si>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</si>
  <si>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</si>
  <si>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</si>
  <si>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</si>
  <si>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</si>
  <si>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</si>
  <si>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</si>
  <si>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</si>
  <si>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</si>
  <si>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</si>
  <si>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</si>
  <si>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</si>
  <si>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</si>
  <si>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</si>
  <si>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</si>
  <si>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</si>
  <si>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</si>
  <si>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</si>
  <si>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</si>
  <si>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</si>
  <si>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</si>
  <si>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</si>
  <si>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</si>
  <si>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</si>
  <si>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</si>
  <si>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</si>
  <si>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</si>
  <si>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</si>
  <si>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</si>
  <si>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</si>
  <si>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</si>
  <si>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</si>
  <si>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</si>
  <si>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</si>
  <si>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</si>
  <si>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</si>
  <si>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</si>
  <si>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</si>
  <si>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</si>
  <si>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</si>
  <si>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</si>
  <si>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</si>
  <si>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</si>
  <si>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</si>
  <si>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</si>
  <si>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</si>
  <si>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</si>
  <si>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</si>
  <si>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</si>
  <si>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</si>
  <si>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</si>
  <si>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</si>
  <si>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</si>
  <si>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</si>
  <si>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</si>
  <si>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</si>
  <si>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</si>
  <si>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</si>
  <si>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</si>
  <si>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</si>
  <si>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</si>
  <si>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</si>
  <si>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</si>
  <si>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</si>
  <si>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</si>
  <si>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</si>
  <si>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</si>
  <si>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</si>
  <si>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</si>
  <si>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</si>
  <si>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</si>
  <si>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</si>
  <si>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</si>
  <si>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</si>
  <si>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</si>
  <si>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</si>
  <si>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</si>
  <si>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</si>
  <si>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</si>
  <si>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</si>
  <si>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</si>
  <si>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</si>
  <si>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</si>
  <si>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</si>
  <si>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</si>
  <si>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</si>
  <si>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</si>
  <si>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</si>
  <si>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</si>
  <si>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</si>
  <si>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</si>
  <si>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</si>
  <si>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</si>
  <si>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</si>
  <si>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</si>
  <si>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</si>
  <si>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</si>
  <si>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</si>
  <si>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</si>
  <si>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</si>
  <si>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</si>
  <si>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</si>
  <si>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</si>
  <si>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</si>
  <si>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</si>
  <si>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</si>
  <si>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</si>
  <si>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</si>
  <si>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</si>
  <si>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</si>
  <si>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</si>
  <si>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</si>
  <si>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</si>
  <si>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</si>
  <si>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</si>
  <si>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</si>
  <si>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</si>
  <si>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</si>
  <si>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</si>
  <si>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</si>
  <si>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</si>
  <si>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</si>
  <si>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</si>
  <si>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</si>
  <si>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</si>
  <si>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</si>
  <si>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</si>
  <si>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</si>
  <si>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</si>
  <si>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</si>
  <si>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</si>
  <si>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</si>
  <si>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</si>
  <si>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</si>
  <si>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</si>
  <si>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</si>
  <si>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</si>
  <si>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</si>
  <si>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</si>
  <si>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</si>
  <si>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</si>
  <si>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</si>
  <si>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</si>
  <si>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</si>
  <si>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</si>
  <si>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</si>
  <si>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</si>
  <si>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</si>
  <si>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</si>
  <si>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</si>
  <si>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</si>
  <si>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</si>
  <si>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</si>
  <si>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</si>
  <si>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</si>
  <si>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</si>
  <si>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</si>
  <si>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</si>
  <si>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</si>
  <si>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</si>
  <si>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</si>
  <si>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</si>
  <si>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</si>
  <si>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</si>
  <si>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</si>
  <si>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</si>
  <si>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</si>
  <si>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</si>
  <si>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</si>
  <si>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</si>
  <si>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</si>
  <si>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</si>
  <si>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</si>
  <si>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</si>
  <si>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</si>
  <si>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</si>
  <si>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</si>
  <si>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</si>
  <si>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</si>
  <si>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</si>
  <si>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</si>
  <si>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</si>
  <si>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</si>
  <si>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</si>
  <si>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</si>
  <si>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</si>
  <si>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</si>
  <si>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</si>
  <si>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</si>
  <si>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</si>
  <si>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</si>
  <si>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</si>
  <si>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</si>
  <si>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</si>
  <si>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</si>
  <si>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</si>
  <si>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</si>
  <si>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</si>
  <si>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</si>
  <si>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</si>
  <si>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</si>
  <si>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</si>
  <si>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</si>
  <si>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</si>
  <si>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</si>
  <si>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</si>
  <si>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</si>
  <si>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</si>
  <si>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</si>
  <si>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</si>
  <si>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</si>
  <si>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</si>
  <si>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</si>
  <si>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</si>
  <si>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</si>
  <si>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</si>
  <si>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</si>
  <si>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</si>
  <si>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</si>
  <si>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</si>
  <si>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</si>
  <si>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</si>
  <si>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</si>
  <si>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</si>
  <si>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</si>
  <si>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</si>
  <si>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</si>
  <si>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</si>
  <si>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</si>
  <si>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</si>
  <si>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</si>
  <si>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</si>
  <si>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</si>
  <si>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</si>
  <si>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</si>
  <si>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</si>
  <si>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</si>
  <si>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</si>
  <si>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</si>
  <si>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</si>
  <si>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</si>
  <si>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</si>
  <si>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</si>
  <si>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</si>
  <si>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</si>
  <si>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</si>
  <si>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</si>
  <si>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</si>
  <si>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</si>
  <si>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</si>
  <si>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</si>
  <si>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</si>
  <si>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</si>
  <si>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</si>
  <si>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</si>
  <si>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</si>
  <si>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</si>
  <si>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</si>
  <si>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</si>
  <si>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</si>
  <si>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</si>
  <si>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</si>
  <si>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</si>
  <si>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</si>
  <si>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</si>
  <si>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</si>
  <si>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</si>
  <si>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</si>
  <si>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</si>
  <si>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</si>
  <si>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</si>
  <si>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</si>
  <si>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</si>
  <si>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</si>
  <si>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</si>
  <si>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</si>
  <si>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</si>
  <si>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</si>
  <si>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</si>
  <si>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</si>
  <si>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</si>
  <si>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</si>
  <si>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</si>
  <si>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</si>
  <si>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</si>
  <si>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</si>
  <si>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</si>
  <si>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</si>
  <si>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</si>
  <si>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</si>
  <si>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</si>
  <si>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</si>
  <si>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</si>
  <si>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</si>
  <si>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</si>
  <si>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</si>
  <si>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</si>
  <si>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</si>
  <si>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</si>
  <si>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</si>
  <si>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</si>
  <si>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</si>
  <si>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</si>
  <si>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</si>
  <si>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</si>
  <si>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</si>
  <si>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</si>
  <si>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</si>
  <si>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</si>
  <si>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</si>
  <si>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</si>
  <si>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</si>
  <si>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</si>
  <si>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</si>
  <si>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</si>
  <si>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</si>
  <si>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</si>
  <si>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</si>
  <si>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</si>
  <si>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</si>
  <si>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</si>
  <si>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</si>
  <si>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</si>
  <si>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</si>
  <si>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</si>
  <si>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</si>
  <si>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</si>
  <si>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</si>
  <si>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</si>
  <si>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</si>
  <si>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</si>
  <si>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</si>
  <si>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</si>
  <si>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</si>
  <si>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</si>
  <si>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</si>
  <si>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</si>
  <si>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</si>
  <si>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</si>
  <si>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</si>
  <si>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</si>
  <si>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</si>
  <si>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</si>
  <si>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</si>
  <si>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</si>
  <si>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</si>
  <si>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</si>
  <si>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</si>
  <si>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</si>
  <si>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</si>
  <si>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</si>
  <si>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</si>
  <si>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</si>
  <si>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</si>
  <si>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</si>
  <si>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</si>
  <si>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</si>
  <si>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</si>
  <si>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</si>
  <si>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</si>
  <si>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</si>
  <si>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</si>
  <si>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</si>
  <si>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</si>
  <si>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</si>
  <si>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</si>
  <si>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</si>
  <si>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</si>
  <si>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</si>
  <si>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</si>
  <si>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</si>
  <si>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</si>
  <si>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</si>
  <si>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</si>
  <si>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</si>
  <si>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</si>
  <si>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</si>
  <si>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</si>
  <si>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</si>
  <si>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</si>
  <si>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</si>
  <si>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</si>
  <si>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</si>
  <si>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</si>
  <si>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</si>
  <si>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</si>
  <si>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</si>
  <si>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</si>
  <si>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</si>
  <si>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</si>
  <si>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</si>
  <si>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</si>
  <si>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</si>
  <si>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</si>
  <si>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</si>
  <si>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</si>
  <si>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</si>
  <si>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</si>
  <si>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</si>
  <si>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</si>
  <si>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</si>
  <si>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</si>
  <si>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</si>
  <si>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</si>
  <si>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</si>
  <si>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</si>
  <si>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</si>
  <si>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</si>
  <si>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</si>
  <si>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</si>
  <si>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</si>
  <si>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</si>
  <si>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</si>
  <si>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</si>
  <si>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</si>
  <si>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</si>
  <si>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</si>
  <si>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</si>
  <si>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</si>
  <si>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</si>
  <si>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</si>
  <si>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</si>
  <si>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</si>
  <si>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</si>
  <si>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</si>
  <si>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</si>
  <si>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</si>
  <si>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</si>
  <si>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</si>
  <si>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</si>
  <si>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</si>
  <si>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</si>
  <si>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</si>
  <si>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</si>
  <si>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</si>
  <si>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</si>
  <si>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</si>
  <si>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</si>
  <si>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</si>
  <si>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</si>
  <si>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</si>
  <si>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</si>
  <si>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</si>
  <si>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</si>
  <si>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</si>
  <si>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</si>
  <si>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</si>
  <si>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</si>
  <si>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</si>
  <si>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</si>
  <si>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</si>
  <si>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</si>
  <si>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</si>
  <si>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</si>
  <si>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</si>
  <si>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</si>
  <si>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</si>
  <si>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</si>
  <si>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</si>
  <si>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</si>
  <si>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</si>
  <si>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</si>
  <si>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</si>
  <si>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</si>
  <si>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</si>
  <si>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</si>
  <si>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</si>
  <si>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</si>
  <si>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</si>
  <si>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</si>
  <si>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</si>
  <si>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</si>
  <si>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</si>
  <si>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</si>
  <si>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</si>
  <si>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</si>
  <si>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</si>
  <si>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</si>
  <si>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</si>
  <si>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</si>
  <si>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</si>
  <si>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</si>
  <si>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</si>
  <si>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</si>
  <si>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</si>
  <si>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</si>
  <si>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</si>
  <si>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</si>
  <si>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</si>
  <si>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</si>
  <si>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</si>
  <si>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</si>
  <si>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</si>
  <si>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</si>
  <si>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</si>
  <si>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</si>
  <si>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</si>
  <si>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</si>
  <si>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</si>
  <si>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</si>
  <si>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</si>
  <si>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</si>
  <si>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</si>
  <si>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</si>
  <si>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</si>
  <si>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</si>
  <si>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</si>
  <si>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</si>
  <si>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</si>
  <si>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</si>
  <si>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</si>
  <si>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</si>
  <si>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</si>
  <si>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</si>
  <si>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</si>
  <si>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</si>
  <si>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</si>
  <si>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</si>
  <si>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</si>
  <si>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</si>
  <si>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</si>
  <si>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</si>
  <si>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</si>
  <si>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</si>
  <si>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</si>
  <si>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</si>
  <si>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</si>
  <si>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</si>
  <si>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</si>
  <si>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</si>
  <si>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</si>
  <si>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</si>
  <si>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</si>
  <si>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</si>
  <si>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</si>
  <si>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</si>
  <si>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</si>
  <si>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</si>
  <si>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</si>
  <si>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</si>
  <si>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</si>
  <si>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</si>
  <si>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</si>
  <si>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</si>
  <si>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</si>
  <si>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</si>
  <si>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</si>
  <si>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</si>
  <si>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</si>
  <si>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</si>
  <si>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</si>
  <si>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</si>
  <si>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</si>
  <si>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</si>
  <si>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</si>
  <si>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</si>
  <si>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</si>
  <si>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</si>
  <si>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</si>
  <si>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</si>
  <si>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</si>
  <si>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</si>
  <si>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</si>
  <si>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</si>
  <si>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</si>
  <si>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</si>
  <si>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</si>
  <si>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</si>
  <si>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</si>
  <si>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</si>
  <si>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</si>
  <si>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</si>
  <si>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</si>
  <si>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</si>
  <si>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</si>
  <si>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</si>
  <si>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</si>
  <si>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</si>
  <si>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</si>
  <si>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</si>
  <si>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</si>
  <si>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</si>
  <si>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</si>
  <si>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</si>
  <si>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</si>
  <si>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</si>
  <si>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</si>
  <si>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</si>
  <si>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</si>
  <si>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</si>
  <si>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</si>
  <si>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</si>
  <si>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</si>
  <si>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</si>
  <si>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</si>
  <si>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</si>
  <si>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</si>
  <si>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</si>
  <si>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</si>
  <si>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</si>
  <si>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</si>
  <si>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</si>
  <si>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</si>
  <si>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</si>
  <si>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</si>
  <si>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</si>
  <si>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</si>
  <si>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</si>
  <si>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</si>
  <si>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</si>
  <si>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</si>
  <si>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</si>
  <si>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</si>
  <si>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</si>
  <si>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</si>
  <si>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</si>
  <si>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</si>
  <si>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</si>
  <si>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</si>
  <si>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</si>
  <si>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</si>
  <si>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</si>
  <si>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</si>
  <si>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</si>
  <si>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</si>
  <si>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</si>
  <si>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</si>
  <si>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</si>
  <si>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</si>
  <si>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</si>
  <si>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</si>
  <si>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</si>
  <si>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</si>
  <si>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</si>
  <si>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</si>
  <si>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</si>
  <si>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</si>
  <si>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</si>
  <si>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</si>
  <si>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</si>
  <si>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</si>
  <si>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</si>
  <si>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</si>
  <si>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</si>
  <si>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</si>
  <si>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</si>
  <si>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</si>
  <si>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</si>
  <si>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</si>
  <si>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</si>
  <si>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</si>
  <si>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</si>
  <si>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</si>
  <si>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</si>
  <si>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</si>
  <si>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</si>
  <si>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</si>
  <si>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</si>
  <si>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</si>
  <si>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</si>
  <si>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</si>
  <si>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</si>
  <si>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</si>
  <si>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</si>
  <si>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</si>
  <si>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</si>
  <si>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</si>
  <si>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</si>
  <si>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</si>
  <si>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</si>
  <si>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</si>
  <si>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</si>
  <si>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</si>
  <si>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</si>
  <si>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</si>
  <si>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</si>
  <si>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</si>
  <si>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</si>
  <si>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</si>
  <si>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</si>
  <si>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</si>
  <si>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</si>
  <si>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</si>
  <si>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</si>
  <si>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</si>
  <si>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</si>
  <si>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</si>
  <si>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</si>
  <si>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</si>
  <si>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</si>
  <si>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</si>
  <si>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</si>
  <si>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</si>
  <si>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</si>
  <si>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</si>
  <si>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</si>
  <si>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</si>
  <si>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</si>
  <si>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</si>
  <si>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</si>
  <si>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</si>
  <si>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</si>
  <si>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</si>
  <si>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</si>
  <si>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</si>
  <si>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</si>
  <si>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</si>
  <si>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</si>
  <si>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</si>
  <si>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</si>
  <si>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</si>
  <si>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</si>
  <si>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</si>
  <si>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</si>
  <si>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</si>
  <si>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</si>
  <si>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</si>
  <si>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</si>
  <si>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</si>
  <si>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</si>
  <si>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</si>
  <si>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</si>
  <si>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</si>
  <si>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</si>
  <si>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</si>
  <si>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</si>
  <si>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</si>
  <si>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</si>
  <si>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</si>
  <si>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</si>
  <si>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</si>
  <si>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</si>
  <si>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</si>
  <si>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</si>
  <si>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</si>
  <si>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</si>
  <si>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</si>
  <si>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</si>
  <si>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</si>
  <si>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</si>
  <si>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</si>
  <si>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</si>
  <si>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</si>
  <si>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</si>
  <si>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</si>
  <si>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</si>
  <si>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</si>
  <si>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</si>
  <si>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</si>
  <si>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</si>
  <si>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</si>
  <si>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</si>
  <si>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</si>
  <si>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</si>
  <si>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</si>
  <si>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</si>
  <si>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</si>
  <si>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</si>
  <si>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</si>
  <si>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</si>
  <si>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</si>
  <si>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</si>
  <si>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</si>
  <si>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</si>
  <si>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</si>
  <si>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</si>
  <si>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</si>
  <si>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</si>
  <si>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</si>
  <si>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</si>
  <si>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</si>
  <si>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</si>
  <si>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</si>
  <si>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</si>
  <si>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</si>
  <si>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</si>
  <si>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</si>
  <si>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</si>
  <si>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</si>
  <si>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</si>
  <si>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</si>
  <si>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</si>
  <si>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</si>
  <si>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</si>
  <si>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</si>
  <si>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</si>
  <si>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</si>
  <si>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</si>
  <si>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</si>
  <si>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</si>
  <si>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</si>
  <si>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</si>
  <si>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</si>
  <si>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</si>
  <si>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</si>
  <si>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</si>
  <si>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</si>
  <si>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</si>
  <si>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</si>
  <si>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</si>
  <si>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</si>
  <si>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</si>
  <si>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</si>
  <si>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</si>
  <si>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</si>
  <si>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</si>
  <si>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</si>
  <si>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</si>
  <si>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</si>
  <si>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</si>
  <si>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</si>
  <si>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</si>
  <si>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</si>
  <si>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</si>
  <si>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</si>
  <si>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</si>
  <si>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</si>
  <si>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</si>
  <si>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</si>
  <si>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</si>
  <si>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</si>
  <si>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</si>
  <si>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</si>
  <si>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</si>
  <si>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</si>
  <si>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</si>
  <si>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</si>
  <si>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</si>
  <si>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</si>
  <si>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</si>
  <si>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</si>
  <si>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</si>
  <si>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</si>
  <si>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</si>
  <si>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</si>
  <si>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</si>
  <si>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</si>
  <si>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</si>
  <si>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</si>
  <si>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</si>
  <si>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</si>
  <si>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</si>
  <si>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</si>
  <si>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</si>
  <si>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</si>
  <si>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</si>
  <si>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</si>
  <si>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</si>
  <si>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</si>
  <si>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</si>
  <si>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</si>
  <si>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</si>
  <si>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</si>
  <si>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</si>
  <si>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</si>
  <si>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</si>
  <si>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</si>
  <si>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</si>
  <si>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</si>
  <si>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</si>
  <si>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</si>
  <si>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</si>
  <si>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</si>
  <si>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</si>
  <si>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</si>
  <si>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</si>
  <si>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</si>
  <si>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</si>
  <si>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</si>
  <si>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</si>
  <si>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</si>
  <si>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</si>
  <si>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</si>
  <si>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</si>
  <si>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</si>
  <si>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</si>
  <si>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</si>
  <si>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</si>
  <si>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</si>
  <si>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</si>
  <si>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</si>
  <si>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</si>
  <si>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</si>
  <si>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</si>
  <si>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</si>
  <si>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</si>
  <si>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</si>
  <si>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</si>
  <si>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</si>
  <si>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</si>
  <si>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</si>
  <si>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</si>
  <si>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</si>
  <si>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</si>
  <si>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</si>
  <si>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</si>
  <si>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</si>
  <si>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</si>
  <si>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</si>
  <si>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</si>
  <si>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</si>
  <si>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</si>
  <si>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</si>
  <si>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</si>
  <si>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</si>
  <si>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</si>
  <si>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</si>
  <si>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</si>
  <si>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</si>
  <si>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</si>
  <si>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</si>
  <si>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</si>
  <si>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</si>
  <si>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</si>
  <si>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</si>
  <si>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</si>
  <si>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</si>
  <si>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</si>
  <si>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</si>
  <si>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</si>
  <si>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</si>
  <si>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</si>
  <si>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</si>
  <si>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</si>
  <si>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</si>
  <si>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</si>
  <si>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</si>
  <si>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</si>
  <si>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</si>
  <si>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</si>
  <si>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</si>
  <si>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</si>
  <si>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</si>
  <si>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</si>
  <si>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</si>
  <si>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</si>
  <si>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</si>
  <si>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</si>
  <si>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</si>
  <si>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</si>
  <si>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</si>
  <si>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</si>
  <si>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</si>
  <si>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</si>
  <si>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</si>
  <si>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</si>
  <si>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</si>
  <si>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</si>
  <si>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</si>
  <si>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</si>
  <si>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</si>
  <si>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</si>
  <si>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</si>
  <si>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</si>
  <si>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</si>
  <si>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</si>
  <si>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</si>
  <si>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</si>
  <si>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</si>
  <si>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</si>
  <si>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</si>
  <si>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</si>
  <si>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</si>
  <si>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</si>
  <si>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</si>
  <si>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</si>
  <si>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</si>
  <si>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</si>
  <si>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</si>
  <si>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</si>
  <si>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</si>
  <si>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</si>
  <si>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</si>
  <si>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</si>
  <si>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</si>
  <si>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</si>
  <si>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</si>
  <si>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</si>
  <si>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</si>
  <si>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</si>
  <si>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</si>
  <si>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</si>
  <si>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</si>
  <si>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</si>
  <si>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</si>
  <si>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</si>
  <si>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</si>
  <si>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</si>
  <si>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</si>
  <si>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</si>
  <si>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</si>
  <si>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</si>
  <si>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</si>
  <si>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</si>
  <si>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</si>
  <si>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</si>
  <si>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</si>
  <si>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</si>
  <si>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</si>
  <si>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</si>
  <si>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</si>
  <si>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</si>
  <si>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</si>
  <si>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</si>
  <si>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</si>
  <si>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</si>
  <si>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</si>
  <si>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</si>
  <si>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</si>
  <si>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</si>
  <si>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</si>
  <si>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</si>
  <si>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</si>
  <si>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</si>
  <si>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</si>
  <si>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</si>
  <si>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</si>
  <si>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</si>
  <si>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</si>
  <si>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</si>
  <si>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</si>
  <si>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</si>
  <si>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</si>
  <si>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</si>
  <si>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</si>
  <si>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</si>
  <si>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</si>
  <si>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</si>
  <si>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</si>
  <si>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</si>
  <si>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</si>
  <si>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</si>
  <si>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</si>
  <si>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</si>
  <si>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</si>
  <si>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</si>
  <si>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</si>
  <si>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</si>
  <si>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</si>
  <si>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</si>
  <si>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</si>
  <si>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</si>
  <si>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</si>
  <si>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</si>
  <si>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</si>
  <si>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</si>
  <si>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</si>
  <si>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</si>
  <si>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</si>
  <si>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</si>
  <si>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</si>
  <si>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</si>
  <si>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</si>
  <si>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</si>
  <si>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</si>
  <si>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</si>
  <si>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</si>
  <si>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</si>
  <si>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</si>
  <si>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</si>
  <si>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</si>
  <si>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</si>
  <si>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</si>
  <si>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</si>
  <si>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</si>
  <si>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</si>
  <si>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</si>
  <si>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</si>
  <si>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</si>
  <si>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</si>
  <si>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</si>
  <si>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</si>
  <si>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</si>
  <si>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</si>
  <si>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</si>
  <si>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</si>
  <si>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</si>
  <si>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</si>
  <si>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</si>
  <si>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</si>
  <si>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</si>
  <si>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</si>
  <si>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</si>
  <si>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</si>
  <si>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</si>
  <si>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</si>
  <si>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</si>
  <si>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</si>
  <si>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</si>
  <si>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</si>
  <si>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</si>
  <si>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</si>
  <si>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</si>
  <si>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</si>
  <si>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</si>
  <si>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</si>
  <si>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</si>
  <si>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</si>
  <si>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</si>
  <si>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</si>
  <si>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</si>
  <si>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</si>
  <si>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</si>
  <si>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</si>
  <si>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</si>
  <si>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</si>
  <si>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</si>
  <si>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</si>
  <si>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</si>
  <si>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</si>
  <si>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</si>
  <si>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</si>
  <si>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</si>
  <si>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</si>
  <si>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</si>
  <si>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</si>
  <si>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</si>
  <si>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</si>
  <si>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</si>
  <si>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</si>
  <si>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</si>
  <si>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</si>
  <si>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</si>
  <si>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</si>
  <si>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</si>
  <si>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</si>
  <si>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</si>
  <si>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</si>
  <si>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</si>
  <si>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</si>
  <si>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</si>
  <si>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</si>
  <si>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</si>
  <si>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</si>
  <si>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</si>
  <si>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</si>
  <si>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</si>
  <si>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</si>
  <si>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</si>
  <si>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</si>
  <si>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</si>
  <si>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</si>
  <si>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</si>
  <si>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</si>
  <si>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</si>
  <si>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</si>
  <si>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</si>
  <si>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</si>
  <si>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</si>
  <si>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</si>
  <si>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</si>
  <si>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</si>
  <si>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</si>
  <si>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</si>
  <si>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</si>
  <si>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</si>
  <si>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</si>
  <si>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</si>
  <si>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</si>
  <si>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</si>
  <si>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</si>
  <si>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</si>
  <si>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</si>
  <si>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</si>
  <si>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</si>
  <si>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</si>
  <si>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</si>
  <si>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</si>
  <si>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</si>
  <si>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</si>
  <si>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</si>
  <si>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</si>
  <si>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</si>
  <si>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</si>
  <si>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</si>
  <si>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</si>
  <si>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</si>
  <si>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</si>
  <si>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</si>
  <si>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</si>
  <si>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</si>
  <si>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</si>
  <si>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</si>
  <si>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</si>
  <si>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</si>
  <si>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</si>
  <si>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</si>
  <si>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</si>
  <si>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</si>
  <si>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</si>
  <si>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</si>
  <si>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</si>
  <si>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</si>
  <si>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</si>
  <si>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</si>
  <si>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</si>
  <si>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</si>
  <si>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</si>
  <si>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</si>
  <si>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</si>
  <si>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</si>
  <si>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</si>
  <si>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</si>
  <si>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</si>
  <si>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</si>
  <si>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</si>
  <si>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</si>
  <si>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</si>
  <si>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</si>
  <si>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</si>
  <si>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</si>
  <si>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</si>
  <si>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</si>
  <si>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</si>
  <si>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</si>
  <si>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</si>
  <si>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</si>
  <si>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</si>
  <si>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</si>
  <si>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</si>
  <si>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</si>
  <si>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</si>
  <si>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</si>
  <si>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</si>
  <si>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</si>
  <si>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</si>
  <si>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</si>
  <si>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</si>
  <si>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</si>
  <si>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</si>
  <si>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</si>
  <si>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</si>
  <si>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</si>
  <si>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</si>
  <si>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</si>
  <si>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</si>
  <si>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</si>
  <si>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</si>
  <si>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</si>
  <si>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</si>
  <si>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</si>
  <si>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</si>
  <si>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</si>
  <si>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</si>
  <si>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</si>
  <si>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</si>
  <si>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</si>
  <si>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</si>
  <si>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</si>
  <si>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</si>
  <si>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</si>
  <si>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</si>
  <si>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</si>
  <si>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</si>
  <si>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</si>
  <si>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</si>
  <si>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</si>
  <si>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</si>
  <si>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</si>
  <si>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</si>
  <si>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</si>
  <si>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</si>
  <si>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</si>
  <si>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</si>
  <si>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</si>
  <si>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</si>
  <si>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</si>
  <si>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</si>
  <si>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</si>
  <si>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</si>
  <si>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</si>
  <si>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</si>
  <si>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</si>
  <si>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</si>
  <si>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</si>
  <si>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</si>
  <si>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</si>
  <si>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</si>
  <si>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</si>
  <si>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</si>
  <si>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</si>
  <si>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</si>
  <si>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</si>
  <si>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</si>
  <si>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</si>
  <si>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</si>
  <si>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</si>
  <si>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</si>
  <si>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</si>
  <si>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</si>
  <si>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</si>
  <si>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</si>
  <si>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</si>
  <si>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</si>
  <si>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</si>
  <si>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</si>
  <si>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</si>
  <si>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</si>
  <si>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</si>
  <si>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</si>
  <si>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</si>
  <si>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</si>
  <si>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</si>
  <si>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</si>
  <si>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</si>
  <si>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</si>
  <si>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</si>
  <si>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</si>
  <si>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</si>
  <si>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</si>
  <si>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</si>
  <si>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</si>
  <si>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</si>
  <si>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</si>
  <si>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</si>
  <si>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</si>
  <si>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</si>
  <si>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</si>
  <si>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</si>
  <si>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</si>
  <si>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</si>
  <si>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</si>
  <si>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</si>
  <si>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</si>
  <si>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</si>
  <si>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</si>
  <si>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</si>
  <si>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</si>
  <si>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</si>
  <si>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</si>
  <si>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</si>
  <si>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</si>
  <si>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</si>
  <si>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</si>
  <si>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</si>
  <si>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</si>
  <si>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</si>
  <si>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</si>
  <si>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</si>
  <si>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</si>
  <si>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</si>
  <si>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</si>
  <si>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</si>
  <si>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</si>
  <si>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</si>
  <si>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</si>
  <si>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</si>
  <si>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</si>
  <si>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</si>
  <si>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</si>
  <si>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</si>
  <si>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</si>
  <si>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</si>
  <si>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</si>
  <si>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</si>
  <si>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</si>
  <si>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</si>
  <si>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</si>
  <si>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</si>
  <si>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</si>
  <si>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</si>
  <si>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</si>
  <si>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</si>
  <si>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</si>
  <si>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</si>
  <si>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</si>
  <si>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</si>
  <si>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</si>
  <si>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</si>
  <si>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</si>
  <si>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</si>
  <si>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</si>
  <si>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</si>
  <si>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</si>
  <si>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</si>
  <si>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</si>
  <si>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</si>
  <si>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</si>
  <si>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</si>
  <si>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</si>
  <si>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</si>
  <si>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</si>
  <si>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</si>
  <si>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</si>
  <si>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</si>
  <si>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</si>
  <si>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</si>
  <si>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</si>
  <si>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</si>
  <si>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</si>
  <si>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</si>
  <si>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</si>
  <si>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</si>
  <si>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</si>
  <si>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</si>
  <si>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</si>
  <si>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</si>
  <si>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</si>
  <si>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</si>
  <si>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</si>
  <si>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</si>
  <si>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</si>
  <si>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</si>
  <si>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</si>
  <si>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</si>
  <si>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</si>
  <si>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</si>
  <si>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</si>
  <si>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</si>
  <si>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</si>
  <si>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</si>
  <si>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</si>
  <si>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</si>
  <si>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</si>
  <si>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</si>
  <si>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</si>
  <si>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</si>
  <si>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</si>
  <si>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</si>
  <si>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</si>
  <si>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</si>
  <si>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</si>
  <si>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</si>
  <si>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</si>
  <si>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</si>
  <si>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</si>
  <si>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</si>
  <si>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</si>
  <si>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</si>
  <si>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</si>
  <si>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</si>
  <si>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</si>
  <si>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</si>
  <si>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</si>
  <si>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</si>
  <si>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</si>
  <si>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</si>
  <si>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</si>
  <si>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</si>
  <si>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</si>
  <si>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</si>
  <si>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</si>
  <si>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</si>
  <si>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</si>
  <si>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</si>
  <si>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</si>
  <si>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</si>
  <si>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</si>
  <si>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</si>
  <si>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</si>
  <si>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</si>
  <si>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</si>
  <si>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</si>
  <si>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</si>
  <si>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</si>
  <si>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</si>
  <si>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</si>
  <si>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</si>
  <si>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</si>
  <si>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</si>
  <si>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</si>
  <si>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</si>
  <si>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</si>
  <si>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</si>
  <si>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</si>
  <si>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</si>
  <si>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</si>
  <si>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</si>
  <si>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</si>
  <si>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</si>
  <si>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</si>
  <si>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</si>
  <si>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</si>
  <si>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</si>
  <si>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</si>
  <si>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</si>
  <si>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</si>
  <si>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</si>
  <si>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</si>
  <si>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</si>
  <si>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</si>
  <si>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</si>
  <si>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</si>
  <si>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</si>
  <si>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</si>
  <si>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</si>
  <si>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</si>
  <si>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</si>
  <si>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</si>
  <si>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</si>
  <si>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</si>
  <si>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</si>
  <si>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</si>
  <si>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</si>
  <si>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</si>
  <si>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</si>
  <si>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</si>
  <si>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</si>
  <si>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</si>
  <si>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</si>
  <si>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</si>
  <si>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</si>
  <si>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</si>
  <si>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</si>
  <si>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</si>
  <si>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</si>
  <si>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</si>
  <si>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</si>
  <si>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</si>
  <si>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</si>
  <si>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</si>
  <si>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</si>
  <si>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</si>
  <si>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</si>
  <si>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</si>
  <si>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</si>
  <si>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</si>
  <si>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</si>
  <si>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</si>
  <si>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</si>
  <si>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</si>
  <si>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</si>
  <si>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</si>
  <si>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</si>
  <si>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</si>
  <si>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</si>
  <si>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</si>
  <si>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</si>
  <si>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</si>
  <si>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</si>
  <si>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</si>
  <si>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</si>
  <si>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</si>
  <si>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</si>
  <si>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</si>
  <si>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</si>
  <si>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</si>
  <si>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</si>
  <si>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</si>
  <si>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</si>
  <si>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</si>
  <si>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</si>
  <si>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</si>
  <si>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</si>
  <si>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</si>
  <si>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</si>
  <si>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</si>
  <si>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</si>
  <si>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</si>
  <si>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</si>
  <si>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</si>
  <si>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</si>
  <si>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</si>
  <si>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</si>
  <si>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</si>
  <si>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</si>
  <si>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</si>
  <si>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</si>
  <si>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</si>
  <si>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</si>
  <si>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</si>
  <si>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</si>
  <si>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</si>
  <si>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</si>
  <si>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</si>
  <si>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</si>
  <si>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</si>
  <si>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</si>
  <si>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</si>
  <si>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</si>
  <si>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</si>
  <si>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</si>
  <si>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</si>
  <si>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</si>
  <si>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</si>
  <si>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</si>
  <si>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</si>
  <si>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</si>
  <si>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</si>
  <si>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</si>
  <si>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</si>
  <si>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</si>
  <si>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</si>
  <si>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</si>
  <si>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</si>
  <si>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</si>
  <si>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</si>
  <si>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</si>
  <si>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</si>
  <si>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</si>
  <si>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</si>
  <si>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</si>
  <si>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</si>
  <si>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</si>
  <si>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</si>
  <si>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</si>
  <si>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</si>
  <si>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</si>
  <si>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</si>
  <si>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</si>
  <si>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</si>
  <si>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</si>
  <si>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</si>
  <si>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</si>
  <si>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</si>
  <si>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</si>
  <si>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</si>
  <si>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</si>
  <si>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</si>
  <si>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</si>
  <si>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</si>
  <si>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</si>
  <si>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</si>
  <si>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</si>
  <si>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</si>
  <si>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</si>
  <si>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</si>
  <si>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</si>
  <si>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</si>
  <si>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</si>
  <si>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</si>
  <si>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</si>
  <si>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</si>
  <si>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</si>
  <si>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</si>
  <si>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</si>
  <si>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</si>
  <si>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</si>
  <si>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</si>
  <si>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</si>
  <si>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</si>
  <si>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</si>
  <si>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</si>
  <si>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</si>
  <si>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</si>
  <si>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</si>
  <si>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</si>
  <si>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</si>
  <si>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</si>
  <si>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</si>
  <si>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</si>
  <si>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</si>
  <si>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</si>
  <si>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</si>
  <si>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</si>
  <si>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</si>
  <si>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</si>
  <si>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</si>
  <si>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</si>
  <si>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</si>
  <si>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</si>
  <si>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</si>
  <si>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</si>
  <si>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</si>
  <si>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</si>
  <si>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</si>
  <si>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</si>
  <si>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</si>
  <si>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</si>
  <si>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</si>
  <si>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</si>
  <si>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</si>
  <si>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</si>
  <si>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</si>
  <si>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</si>
  <si>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</si>
  <si>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</si>
  <si>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</si>
  <si>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</si>
  <si>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</si>
  <si>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</si>
  <si>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</si>
  <si>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</si>
  <si>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</si>
  <si>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</si>
  <si>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</si>
  <si>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</si>
  <si>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</si>
  <si>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</si>
  <si>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</si>
  <si>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</si>
  <si>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</si>
  <si>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</si>
  <si>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</si>
  <si>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</si>
  <si>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</si>
  <si>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</si>
  <si>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</si>
  <si>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</si>
  <si>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</si>
  <si>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</si>
  <si>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</si>
  <si>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</si>
  <si>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</si>
  <si>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</si>
  <si>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</si>
  <si>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</si>
  <si>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</si>
  <si>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</si>
  <si>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</si>
  <si>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</si>
  <si>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</si>
  <si>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</si>
  <si>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</si>
  <si>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</si>
  <si>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</si>
  <si>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</si>
  <si>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</si>
  <si>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</si>
  <si>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</si>
  <si>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</si>
  <si>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</si>
  <si>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</si>
  <si>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</si>
  <si>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</si>
  <si>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</si>
  <si>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</si>
  <si>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</si>
  <si>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</si>
  <si>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</si>
  <si>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</si>
  <si>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</si>
  <si>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</si>
  <si>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</si>
  <si>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</si>
  <si>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</si>
  <si>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</si>
  <si>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</si>
  <si>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</si>
  <si>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</si>
  <si>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</si>
  <si>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</si>
  <si>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</si>
  <si>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</si>
  <si>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</si>
  <si>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</si>
  <si>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</si>
  <si>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</si>
  <si>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</si>
  <si>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</si>
  <si>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</si>
  <si>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</si>
  <si>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</si>
  <si>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</si>
  <si>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</si>
  <si>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</si>
  <si>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</si>
  <si>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</si>
  <si>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</si>
  <si>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</si>
  <si>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</si>
  <si>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</si>
  <si>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</si>
  <si>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</si>
  <si>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</si>
  <si>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</si>
  <si>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</si>
  <si>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</si>
  <si>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</si>
  <si>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</si>
  <si>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</si>
  <si>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</si>
  <si>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</si>
  <si>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</si>
  <si>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</si>
  <si>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</si>
  <si>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</si>
  <si>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</si>
  <si>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</si>
  <si>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</si>
  <si>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</si>
  <si>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</si>
  <si>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</si>
  <si>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</si>
  <si>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</si>
  <si>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</si>
  <si>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</si>
  <si>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</si>
  <si>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</si>
  <si>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</si>
  <si>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</si>
  <si>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</si>
  <si>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</si>
  <si>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</si>
  <si>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</si>
  <si>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</si>
  <si>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</si>
  <si>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</si>
  <si>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</si>
  <si>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</si>
  <si>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</si>
  <si>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</si>
  <si>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</si>
  <si>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</si>
  <si>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</si>
  <si>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</si>
  <si>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</si>
  <si>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</si>
  <si>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</si>
  <si>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</si>
  <si>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</si>
  <si>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</si>
  <si>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</si>
  <si>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</si>
  <si>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</si>
  <si>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</si>
  <si>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</si>
  <si>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</si>
  <si>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</si>
  <si>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</si>
  <si>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</si>
  <si>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</si>
  <si>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</si>
  <si>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</si>
  <si>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</si>
  <si>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</si>
  <si>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</si>
  <si>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</si>
  <si>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</si>
  <si>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</si>
  <si>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</si>
  <si>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</si>
  <si>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</si>
  <si>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</si>
  <si>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</si>
  <si>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</si>
  <si>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</si>
  <si>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</si>
  <si>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</si>
  <si>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</si>
  <si>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</si>
  <si>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</si>
  <si>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</si>
  <si>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</si>
  <si>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</si>
  <si>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</si>
  <si>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</si>
  <si>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</si>
  <si>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</si>
  <si>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</si>
  <si>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</si>
  <si>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</si>
  <si>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</si>
  <si>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</si>
  <si>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</si>
  <si>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</si>
  <si>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</si>
  <si>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</si>
  <si>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</si>
  <si>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</si>
  <si>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</si>
  <si>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</si>
  <si>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</si>
  <si>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</si>
  <si>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</si>
  <si>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</si>
  <si>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</si>
  <si>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</si>
  <si>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</si>
  <si>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</si>
  <si>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</si>
  <si>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</si>
  <si>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</si>
  <si>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</si>
  <si>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</si>
  <si>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</si>
  <si>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</si>
  <si>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</si>
  <si>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</si>
  <si>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</si>
  <si>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</si>
  <si>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</si>
  <si>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</si>
  <si>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</si>
  <si>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</si>
  <si>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</si>
  <si>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</si>
  <si>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</si>
  <si>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</si>
  <si>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</si>
  <si>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</si>
  <si>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</si>
  <si>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</si>
  <si>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</si>
  <si>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</si>
  <si>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</si>
  <si>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</si>
  <si>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</si>
  <si>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</si>
  <si>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</si>
  <si>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</si>
  <si>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</si>
  <si>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</si>
  <si>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</si>
  <si>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</si>
  <si>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</si>
  <si>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</si>
  <si>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</si>
  <si>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</si>
  <si>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</si>
  <si>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</si>
  <si>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</si>
  <si>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</si>
  <si>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</si>
  <si>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</si>
  <si>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</si>
  <si>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</si>
  <si>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</si>
  <si>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</si>
  <si>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</si>
  <si>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</si>
  <si>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</si>
  <si>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</si>
  <si>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</si>
  <si>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</si>
  <si>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</si>
  <si>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</si>
  <si>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</si>
  <si>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</si>
  <si>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</si>
  <si>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</si>
  <si>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</si>
  <si>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</si>
  <si>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</si>
  <si>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</si>
  <si>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</si>
  <si>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</si>
  <si>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</si>
  <si>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</si>
  <si>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</si>
  <si>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</si>
  <si>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</si>
  <si>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</si>
  <si>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</si>
  <si>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</si>
  <si>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</si>
  <si>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</si>
  <si>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</si>
  <si>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</si>
  <si>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</si>
  <si>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</si>
  <si>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</si>
  <si>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</si>
  <si>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</si>
  <si>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</si>
  <si>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</si>
  <si>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</si>
  <si>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</si>
  <si>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</si>
  <si>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</si>
  <si>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</si>
  <si>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</si>
  <si>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</si>
  <si>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</si>
  <si>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</si>
  <si>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</si>
  <si>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</si>
  <si>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</si>
  <si>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</si>
  <si>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</si>
  <si>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</si>
  <si>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</si>
  <si>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</si>
  <si>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</si>
  <si>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</si>
  <si>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</si>
  <si>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</si>
  <si>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</si>
  <si>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</si>
  <si>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</si>
  <si>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</si>
  <si>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</si>
  <si>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</si>
  <si>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</si>
  <si>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</si>
  <si>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</si>
  <si>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</si>
  <si>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</si>
  <si>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</si>
  <si>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</si>
  <si>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</si>
  <si>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</si>
  <si>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</si>
  <si>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</si>
  <si>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</si>
  <si>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</si>
  <si>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</si>
  <si>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</si>
  <si>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</si>
  <si>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</si>
  <si>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</si>
  <si>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</si>
  <si>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</si>
  <si>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</si>
  <si>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</si>
  <si>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</si>
  <si>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</si>
  <si>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</si>
  <si>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</si>
  <si>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</si>
  <si>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</si>
  <si>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</si>
  <si>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</si>
  <si>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</si>
  <si>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</si>
  <si>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</si>
  <si>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</si>
  <si>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</si>
  <si>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</si>
  <si>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</si>
  <si>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</si>
  <si>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</si>
  <si>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</si>
  <si>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</si>
  <si>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</si>
  <si>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</si>
  <si>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</si>
  <si>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</si>
  <si>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</si>
  <si>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</si>
  <si>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</si>
  <si>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</si>
  <si>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</si>
  <si>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</si>
  <si>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</si>
  <si>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</si>
  <si>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</si>
  <si>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</si>
  <si>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</si>
  <si>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</si>
  <si>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</si>
  <si>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</si>
  <si>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</si>
  <si>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</si>
  <si>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</si>
  <si>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</si>
  <si>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</si>
  <si>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</si>
  <si>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</si>
  <si>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</si>
  <si>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</si>
  <si>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</si>
  <si>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</si>
  <si>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</si>
  <si>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</si>
  <si>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</si>
  <si>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</si>
  <si>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</si>
  <si>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</si>
  <si>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</si>
  <si>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</si>
  <si>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</si>
  <si>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</si>
  <si>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</si>
  <si>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</si>
  <si>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</si>
  <si>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</si>
  <si>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</si>
  <si>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</si>
  <si>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</si>
  <si>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</si>
  <si>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</si>
  <si>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</si>
  <si>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</si>
  <si>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</si>
  <si>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</si>
  <si>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</si>
  <si>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</si>
  <si>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</si>
  <si>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</si>
  <si>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</si>
  <si>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</si>
  <si>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</si>
  <si>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</si>
  <si>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</si>
  <si>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</si>
  <si>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</si>
  <si>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</si>
  <si>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</si>
  <si>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</si>
  <si>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</si>
  <si>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</si>
  <si>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</si>
  <si>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</si>
  <si>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</si>
  <si>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</si>
  <si>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</si>
  <si>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</si>
  <si>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</si>
  <si>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</si>
  <si>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</si>
  <si>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</si>
  <si>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</si>
  <si>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</si>
  <si>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</si>
  <si>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</si>
  <si>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</si>
  <si>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</si>
  <si>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</si>
  <si>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</si>
  <si>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</si>
  <si>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</si>
  <si>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</si>
  <si>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</si>
  <si>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</si>
  <si>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</si>
  <si>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</si>
  <si>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</si>
  <si>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</si>
  <si>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</si>
  <si>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</si>
  <si>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</si>
  <si>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</si>
  <si>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</si>
  <si>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</si>
  <si>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</si>
  <si>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</si>
  <si>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</si>
  <si>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</si>
  <si>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</si>
  <si>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</si>
  <si>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</si>
  <si>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</si>
  <si>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</si>
  <si>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</si>
  <si>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</si>
  <si>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</si>
  <si>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</si>
  <si>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</si>
  <si>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</si>
  <si>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</si>
  <si>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</si>
  <si>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</si>
  <si>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</si>
  <si>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</si>
  <si>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</si>
  <si>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</si>
  <si>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</si>
  <si>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</si>
  <si>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</si>
  <si>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</si>
  <si>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</si>
  <si>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</si>
  <si>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</si>
  <si>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</si>
  <si>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</si>
  <si>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</si>
  <si>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</si>
  <si>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</si>
  <si>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</si>
  <si>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</si>
  <si>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</si>
  <si>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</si>
  <si>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</si>
  <si>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</si>
  <si>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</si>
  <si>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</si>
  <si>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</si>
  <si>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</si>
  <si>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</si>
  <si>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</si>
  <si>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</si>
  <si>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</si>
  <si>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</si>
  <si>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</si>
  <si>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</si>
  <si>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</si>
  <si>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</si>
  <si>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</si>
  <si>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</si>
  <si>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</si>
  <si>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</si>
  <si>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</si>
  <si>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</si>
  <si>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</si>
  <si>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</si>
  <si>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</si>
  <si>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</si>
  <si>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</si>
  <si>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</si>
  <si>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</si>
  <si>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</si>
  <si>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</si>
  <si>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</si>
  <si>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</si>
  <si>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</si>
  <si>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</si>
  <si>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</si>
  <si>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</si>
  <si>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</si>
  <si>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</si>
  <si>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</si>
  <si>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</si>
  <si>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</si>
  <si>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</si>
  <si>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</si>
  <si>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</si>
  <si>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</si>
  <si>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</si>
  <si>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</si>
  <si>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</si>
  <si>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</si>
  <si>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</si>
  <si>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</si>
  <si>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</si>
  <si>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</si>
  <si>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</si>
  <si>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</si>
  <si>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</si>
  <si>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</si>
  <si>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</si>
  <si>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</si>
  <si>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</si>
  <si>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</si>
  <si>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</si>
  <si>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</si>
  <si>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</si>
  <si>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</si>
  <si>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</si>
  <si>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</si>
  <si>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</si>
  <si>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</si>
  <si>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</si>
  <si>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</si>
  <si>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</si>
  <si>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</si>
  <si>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</si>
  <si>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</si>
  <si>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</si>
  <si>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</si>
  <si>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</si>
  <si>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</si>
  <si>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</si>
  <si>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</si>
  <si>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</si>
  <si>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</si>
  <si>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</si>
  <si>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</si>
  <si>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</si>
  <si>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</si>
  <si>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</si>
  <si>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</si>
  <si>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</si>
  <si>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</si>
  <si>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</si>
  <si>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</si>
  <si>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</si>
  <si>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</si>
  <si>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</si>
  <si>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</si>
  <si>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</si>
  <si>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</si>
  <si>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</si>
  <si>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</si>
  <si>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</si>
  <si>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</si>
  <si>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</si>
  <si>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</si>
  <si>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</si>
  <si>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</si>
  <si>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</si>
  <si>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</si>
  <si>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</si>
  <si>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</si>
  <si>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</si>
  <si>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</si>
  <si>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</si>
  <si>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</si>
  <si>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</si>
  <si>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</si>
  <si>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</si>
  <si>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</si>
  <si>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</si>
  <si>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</si>
  <si>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</si>
  <si>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</si>
  <si>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</si>
  <si>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</si>
  <si>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</si>
  <si>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</si>
  <si>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</si>
  <si>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</si>
  <si>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</si>
  <si>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</si>
  <si>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</si>
  <si>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</si>
  <si>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</si>
  <si>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</si>
  <si>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</si>
  <si>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</si>
  <si>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</si>
  <si>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</si>
  <si>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</si>
  <si>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</si>
  <si>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</si>
  <si>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</si>
  <si>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</si>
  <si>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</si>
  <si>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</si>
  <si>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</si>
  <si>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</si>
  <si>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</si>
  <si>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</si>
  <si>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</si>
  <si>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</si>
  <si>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</si>
  <si>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</si>
  <si>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</si>
  <si>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</si>
  <si>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</si>
  <si>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</si>
  <si>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</si>
  <si>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</si>
  <si>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</si>
  <si>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</si>
  <si>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</si>
  <si>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</si>
  <si>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</si>
  <si>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</si>
  <si>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</si>
  <si>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</si>
  <si>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</si>
  <si>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</si>
  <si>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</si>
  <si>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</si>
  <si>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</si>
  <si>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</si>
  <si>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</si>
  <si>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</si>
  <si>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</si>
  <si>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</si>
  <si>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</si>
  <si>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</si>
  <si>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</si>
  <si>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</si>
  <si>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</si>
  <si>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</si>
  <si>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</si>
  <si>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</si>
  <si>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</si>
  <si>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</si>
  <si>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</si>
  <si>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</si>
  <si>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</si>
  <si>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</si>
  <si>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</si>
  <si>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</si>
  <si>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</si>
  <si>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</si>
  <si>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</si>
  <si>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</si>
  <si>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</si>
  <si>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</si>
  <si>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</si>
  <si>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</si>
  <si>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</si>
  <si>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</si>
  <si>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</si>
  <si>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</si>
  <si>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</si>
  <si>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</si>
  <si>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</si>
  <si>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</si>
  <si>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</si>
  <si>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</si>
  <si>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</si>
  <si>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</si>
  <si>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</si>
  <si>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</si>
  <si>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</si>
  <si>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</si>
  <si>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</si>
  <si>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</si>
  <si>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</si>
  <si>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</si>
  <si>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</si>
  <si>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</si>
  <si>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</si>
  <si>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</si>
  <si>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</si>
  <si>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</si>
  <si>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</si>
  <si>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</si>
  <si>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</si>
  <si>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</si>
  <si>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</si>
  <si>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</si>
  <si>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</si>
  <si>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</si>
  <si>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</si>
  <si>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</si>
  <si>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</si>
  <si>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</si>
  <si>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</si>
  <si>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</si>
  <si>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</si>
  <si>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</si>
  <si>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</si>
  <si>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</si>
  <si>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</si>
  <si>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</si>
  <si>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</si>
  <si>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</si>
  <si>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</si>
  <si>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</si>
  <si>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</si>
  <si>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</si>
  <si>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</si>
  <si>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</si>
  <si>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</si>
  <si>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</si>
  <si>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</si>
  <si>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</si>
  <si>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</si>
  <si>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</si>
  <si>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</si>
  <si>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</si>
  <si>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</si>
  <si>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</si>
  <si>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</si>
  <si>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</si>
  <si>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</si>
  <si>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</si>
  <si>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</si>
  <si>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</si>
  <si>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</si>
  <si>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</si>
  <si>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</si>
  <si>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</si>
  <si>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</si>
  <si>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</si>
  <si>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</si>
  <si>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</si>
  <si>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</si>
  <si>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</si>
  <si>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</si>
  <si>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</si>
  <si>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</si>
  <si>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</si>
  <si>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</si>
  <si>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</si>
  <si>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</si>
  <si>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</si>
  <si>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</si>
  <si>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</si>
  <si>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</si>
  <si>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</si>
  <si>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</si>
  <si>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</si>
  <si>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</si>
  <si>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</si>
  <si>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</si>
  <si>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</si>
  <si>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</si>
  <si>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</si>
  <si>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</si>
  <si>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</si>
  <si>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</si>
  <si>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</si>
  <si>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</si>
  <si>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</si>
  <si>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</si>
  <si>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</si>
  <si>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</si>
  <si>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</si>
  <si>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</si>
  <si>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</si>
  <si>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</si>
  <si>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</si>
  <si>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</si>
  <si>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</si>
  <si>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</si>
  <si>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</si>
  <si>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</si>
  <si>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</si>
  <si>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</si>
  <si>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</si>
  <si>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</si>
  <si>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</si>
  <si>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</si>
  <si>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</si>
  <si>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</si>
  <si>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</si>
  <si>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</si>
  <si>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</si>
  <si>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</si>
  <si>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</si>
  <si>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</si>
  <si>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</si>
  <si>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</si>
  <si>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</si>
  <si>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</si>
  <si>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</si>
  <si>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</si>
  <si>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</si>
  <si>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</si>
  <si>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</si>
  <si>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</si>
  <si>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</si>
  <si>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</si>
  <si>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</si>
  <si>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</si>
  <si>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</si>
  <si>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</si>
  <si>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</si>
  <si>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</si>
  <si>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</si>
  <si>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</si>
  <si>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</si>
  <si>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</si>
  <si>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</si>
  <si>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</si>
  <si>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</si>
  <si>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</si>
  <si>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</si>
  <si>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</si>
  <si>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</si>
  <si>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</si>
  <si>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</si>
  <si>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</si>
  <si>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</si>
  <si>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</si>
  <si>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</si>
  <si>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</si>
  <si>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</si>
  <si>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</si>
  <si>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</si>
  <si>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</si>
  <si>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</si>
  <si>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</si>
  <si>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</si>
  <si>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</si>
  <si>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</si>
  <si>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</si>
  <si>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</si>
  <si>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</si>
  <si>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</si>
  <si>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</si>
  <si>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</si>
  <si>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</si>
  <si>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</si>
  <si>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</si>
  <si>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</si>
  <si>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</si>
  <si>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</si>
  <si>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</si>
  <si>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</si>
  <si>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</si>
  <si>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</si>
  <si>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</si>
  <si>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</si>
  <si>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</si>
  <si>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</si>
  <si>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</si>
  <si>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</si>
  <si>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</si>
  <si>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</si>
  <si>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</si>
  <si>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</si>
  <si>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</si>
  <si>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</si>
  <si>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</si>
  <si>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</si>
  <si>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</si>
  <si>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</si>
  <si>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</si>
  <si>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</si>
  <si>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</si>
  <si>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</si>
  <si>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</si>
  <si>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</si>
  <si>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</si>
  <si>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</si>
  <si>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</si>
  <si>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</si>
  <si>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</si>
  <si>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</si>
  <si>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</si>
  <si>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</si>
  <si>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</si>
  <si>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</si>
  <si>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</si>
  <si>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</si>
  <si>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</si>
  <si>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</si>
  <si>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</si>
  <si>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</si>
  <si>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</si>
  <si>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</si>
  <si>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</si>
  <si>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</si>
  <si>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</si>
  <si>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</si>
  <si>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</si>
  <si>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</si>
  <si>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</si>
  <si>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</si>
  <si>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</si>
  <si>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</si>
  <si>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</si>
  <si>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</si>
  <si>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</si>
  <si>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</si>
  <si>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</si>
  <si>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</si>
  <si>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</si>
  <si>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</si>
  <si>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</si>
  <si>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</si>
  <si>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</si>
  <si>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</si>
  <si>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</si>
  <si>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</si>
  <si>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</si>
  <si>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</si>
  <si>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</si>
  <si>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</si>
  <si>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</si>
  <si>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</si>
  <si>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</si>
  <si>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</si>
  <si>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</si>
  <si>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</si>
  <si>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</si>
  <si>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</si>
  <si>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</si>
  <si>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</si>
  <si>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</si>
  <si>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</si>
  <si>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</si>
  <si>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</si>
  <si>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</si>
  <si>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</si>
  <si>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</si>
  <si>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</si>
  <si>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</si>
  <si>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</si>
  <si>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</si>
  <si>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</si>
  <si>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</si>
  <si>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</si>
  <si>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</si>
  <si>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</si>
  <si>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</si>
  <si>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</si>
  <si>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</si>
  <si>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</si>
  <si>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</si>
  <si>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</si>
  <si>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</si>
  <si>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</si>
  <si>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</si>
  <si>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</si>
  <si>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</si>
  <si>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</si>
  <si>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</si>
  <si>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</si>
  <si>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</si>
  <si>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</si>
  <si>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</si>
  <si>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</si>
  <si>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</si>
  <si>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</si>
  <si>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</si>
  <si>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</si>
  <si>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</si>
  <si>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</si>
  <si>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</si>
  <si>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</si>
  <si>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</si>
  <si>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</si>
  <si>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</si>
  <si>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</si>
  <si>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</si>
  <si>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</si>
  <si>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</si>
  <si>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</si>
  <si>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</si>
  <si>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</si>
  <si>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</si>
  <si>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</si>
  <si>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</si>
  <si>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</si>
  <si>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</si>
  <si>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</si>
  <si>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</si>
  <si>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</si>
  <si>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</si>
  <si>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</si>
  <si>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</si>
  <si>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</si>
  <si>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</si>
  <si>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</si>
  <si>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</si>
  <si>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</si>
  <si>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</si>
  <si>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</si>
  <si>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</si>
  <si>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</si>
  <si>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</si>
  <si>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</si>
  <si>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</si>
  <si>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</si>
  <si>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</si>
  <si>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</si>
  <si>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</si>
  <si>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</si>
  <si>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</si>
  <si>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</si>
  <si>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</si>
  <si>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</si>
  <si>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</si>
  <si>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</si>
  <si>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</si>
  <si>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</si>
  <si>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</si>
  <si>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</si>
  <si>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</si>
  <si>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</si>
  <si>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</si>
  <si>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</si>
  <si>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</si>
  <si>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</si>
  <si>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</si>
  <si>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</si>
  <si>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</si>
  <si>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</si>
  <si>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</si>
  <si>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</si>
  <si>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</si>
  <si>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</si>
  <si>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</si>
  <si>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</si>
  <si>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</si>
  <si>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</si>
  <si>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</si>
  <si>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</si>
  <si>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</si>
  <si>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</si>
  <si>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</si>
  <si>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</si>
  <si>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</si>
  <si>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</si>
  <si>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</si>
  <si>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</si>
  <si>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</si>
  <si>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</si>
  <si>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</si>
  <si>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</si>
  <si>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</si>
  <si>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</si>
  <si>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</si>
  <si>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</si>
  <si>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</si>
  <si>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</si>
  <si>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</si>
  <si>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</si>
  <si>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</si>
  <si>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</si>
  <si>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</si>
  <si>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</si>
  <si>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</si>
  <si>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</si>
  <si>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</si>
  <si>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</si>
  <si>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</si>
  <si>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</si>
  <si>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</si>
  <si>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</si>
  <si>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</si>
  <si>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</si>
  <si>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</si>
  <si>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</si>
  <si>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</si>
  <si>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</si>
  <si>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</si>
  <si>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</si>
  <si>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</si>
  <si>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</si>
  <si>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</si>
  <si>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</si>
  <si>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</si>
  <si>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</si>
  <si>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</si>
  <si>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</si>
  <si>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</si>
  <si>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</si>
  <si>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</si>
  <si>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</si>
  <si>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</si>
  <si>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</si>
  <si>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</si>
  <si>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</si>
  <si>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</si>
  <si>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</si>
  <si>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</si>
  <si>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</si>
  <si>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</si>
  <si>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</si>
  <si>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</si>
  <si>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</si>
  <si>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</si>
  <si>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</si>
  <si>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</si>
  <si>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</si>
  <si>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</si>
  <si>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</si>
  <si>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</si>
  <si>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</si>
  <si>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</si>
  <si>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</si>
  <si>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</si>
  <si>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</si>
  <si>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</si>
  <si>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</si>
  <si>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</si>
  <si>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</si>
  <si>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</si>
  <si>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</si>
  <si>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</si>
  <si>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</si>
  <si>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</si>
  <si>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</si>
  <si>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</si>
  <si>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</si>
  <si>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</si>
  <si>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</si>
  <si>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</si>
  <si>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</si>
  <si>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</si>
  <si>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</si>
  <si>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</si>
  <si>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</si>
  <si>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</si>
  <si>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</si>
  <si>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</si>
  <si>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</si>
  <si>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</si>
  <si>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</si>
  <si>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</si>
  <si>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</si>
  <si>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</si>
  <si>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</si>
  <si>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</si>
  <si>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</si>
  <si>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</si>
  <si>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</si>
  <si>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</si>
  <si>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</si>
  <si>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</si>
  <si>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</si>
  <si>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</si>
  <si>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</si>
  <si>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</si>
  <si>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</si>
  <si>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</si>
  <si>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</si>
  <si>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</si>
  <si>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</si>
  <si>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</si>
  <si>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</si>
  <si>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</si>
  <si>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</si>
  <si>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</si>
  <si>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</si>
  <si>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</si>
  <si>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</si>
  <si>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</si>
  <si>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</si>
  <si>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</si>
  <si>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</si>
  <si>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</si>
  <si>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</si>
  <si>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</si>
  <si>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</si>
  <si>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</si>
  <si>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</si>
  <si>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</si>
  <si>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</si>
  <si>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</si>
  <si>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</si>
  <si>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</si>
  <si>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</si>
  <si>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</si>
  <si>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</si>
  <si>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</si>
  <si>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</si>
  <si>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</si>
  <si>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</si>
  <si>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</si>
  <si>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</si>
  <si>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</si>
  <si>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</si>
  <si>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</si>
  <si>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</si>
  <si>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</si>
  <si>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</si>
  <si>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</si>
  <si>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</si>
  <si>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</si>
  <si>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</si>
  <si>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</si>
  <si>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</si>
  <si>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</si>
  <si>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</si>
  <si>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</si>
  <si>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</si>
  <si>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</si>
  <si>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</si>
  <si>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</si>
  <si>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</si>
  <si>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</si>
  <si>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</si>
  <si>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</si>
  <si>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</si>
  <si>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</si>
  <si>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</si>
  <si>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</si>
  <si>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</si>
  <si>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</si>
  <si>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</si>
  <si>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</si>
  <si>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</si>
  <si>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</si>
  <si>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</si>
  <si>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</si>
  <si>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</si>
  <si>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</si>
  <si>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</si>
  <si>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</si>
  <si>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</si>
  <si>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</si>
  <si>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</si>
  <si>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</si>
  <si>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</si>
  <si>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</si>
  <si>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</si>
  <si>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</si>
  <si>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</si>
  <si>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</si>
  <si>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</si>
  <si>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</si>
  <si>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</si>
  <si>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</si>
  <si>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</si>
  <si>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</si>
  <si>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</si>
  <si>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</si>
  <si>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</si>
  <si>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</si>
  <si>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</si>
  <si>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</si>
  <si>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</si>
  <si>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</si>
  <si>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</si>
  <si>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</si>
  <si>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</si>
  <si>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</si>
  <si>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</si>
  <si>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</si>
  <si>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</si>
  <si>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</si>
  <si>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</si>
  <si>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</si>
  <si>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</si>
  <si>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</si>
  <si>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</si>
  <si>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</si>
  <si>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</si>
  <si>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</si>
  <si>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</si>
  <si>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</si>
  <si>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</si>
  <si>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</si>
  <si>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</si>
  <si>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</si>
  <si>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</si>
  <si>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</si>
  <si>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</si>
  <si>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</si>
  <si>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</si>
  <si>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</si>
  <si>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</si>
  <si>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</si>
  <si>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</si>
  <si>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</si>
  <si>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</si>
  <si>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</si>
  <si>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</si>
  <si>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</si>
  <si>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</si>
  <si>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</si>
  <si>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</si>
  <si>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</si>
  <si>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</si>
  <si>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</si>
  <si>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</si>
  <si>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</si>
  <si>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</si>
  <si>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</si>
  <si>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</si>
  <si>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</si>
  <si>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</si>
  <si>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</si>
  <si>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</si>
  <si>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</si>
  <si>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</si>
  <si>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</si>
  <si>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</si>
  <si>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</si>
  <si>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</si>
  <si>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</si>
  <si>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</si>
  <si>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</si>
  <si>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</si>
  <si>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</si>
  <si>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</si>
  <si>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</si>
  <si>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</si>
  <si>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</si>
  <si>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</si>
  <si>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</si>
  <si>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</si>
  <si>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</si>
  <si>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</si>
  <si>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</si>
  <si>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</si>
  <si>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</si>
  <si>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</si>
  <si>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</si>
  <si>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</si>
  <si>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</si>
  <si>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</si>
  <si>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</si>
  <si>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</si>
  <si>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</si>
  <si>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</si>
  <si>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</si>
  <si>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</si>
  <si>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</si>
  <si>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</si>
  <si>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</si>
  <si>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</si>
  <si>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</si>
  <si>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</si>
  <si>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</si>
  <si>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</si>
  <si>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</si>
  <si>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</si>
  <si>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</si>
  <si>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</si>
  <si>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</si>
  <si>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</si>
  <si>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</si>
  <si>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</si>
  <si>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</si>
  <si>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</si>
  <si>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</si>
  <si>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</si>
  <si>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</si>
  <si>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</si>
  <si>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</si>
  <si>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</si>
  <si>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</si>
  <si>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</si>
  <si>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</si>
  <si>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</si>
  <si>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</si>
  <si>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</si>
  <si>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</si>
  <si>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</si>
  <si>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</si>
  <si>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</si>
  <si>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</si>
  <si>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</si>
  <si>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</si>
  <si>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</si>
  <si>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</si>
  <si>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</si>
  <si>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</si>
  <si>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</si>
  <si>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</si>
  <si>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</si>
  <si>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</si>
  <si>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</si>
  <si>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</si>
  <si>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</si>
  <si>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</si>
  <si>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</si>
  <si>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</si>
  <si>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</si>
  <si>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</si>
  <si>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</si>
  <si>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</si>
  <si>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</si>
  <si>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</si>
  <si>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</si>
  <si>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</si>
  <si>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</si>
  <si>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</si>
  <si>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</si>
  <si>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</si>
  <si>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</si>
  <si>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</si>
  <si>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</si>
  <si>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</si>
  <si>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</si>
  <si>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</si>
  <si>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</si>
  <si>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</si>
  <si>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</si>
  <si>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</si>
  <si>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</si>
  <si>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</si>
  <si>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</si>
  <si>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</si>
  <si>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</si>
  <si>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</si>
  <si>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</si>
  <si>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</si>
  <si>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</si>
  <si>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</si>
  <si>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</si>
  <si>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</si>
  <si>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</si>
  <si>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</si>
  <si>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</si>
  <si>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</si>
  <si>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</si>
  <si>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</si>
  <si>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</si>
  <si>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</si>
  <si>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</si>
  <si>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</si>
  <si>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</si>
  <si>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</si>
  <si>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</si>
  <si>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</si>
  <si>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</si>
  <si>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</si>
  <si>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</si>
  <si>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</si>
  <si>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</si>
  <si>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</si>
  <si>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</si>
  <si>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</si>
  <si>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</si>
  <si>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</si>
  <si>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</si>
  <si>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</si>
  <si>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</si>
  <si>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</si>
  <si>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</si>
  <si>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</si>
  <si>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</si>
  <si>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</si>
  <si>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</si>
  <si>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</si>
  <si>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</si>
  <si>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</si>
  <si>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</si>
  <si>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</si>
  <si>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</si>
  <si>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</si>
  <si>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</si>
  <si>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</si>
  <si>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</si>
  <si>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</si>
  <si>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</si>
  <si>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</si>
  <si>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</si>
  <si>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</si>
  <si>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</si>
  <si>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</si>
  <si>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</si>
  <si>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</si>
  <si>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</si>
  <si>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</si>
  <si>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</si>
  <si>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</si>
  <si>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</si>
  <si>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</si>
  <si>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</si>
  <si>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</si>
  <si>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</si>
  <si>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</si>
  <si>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</si>
  <si>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</si>
  <si>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</si>
  <si>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</si>
  <si>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</si>
  <si>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</si>
  <si>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</si>
  <si>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</si>
  <si>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</si>
  <si>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</si>
  <si>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</si>
  <si>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</si>
  <si>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</si>
  <si>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</si>
  <si>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</si>
  <si>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</si>
  <si>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</si>
  <si>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</si>
  <si>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</si>
  <si>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</si>
  <si>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</si>
  <si>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</si>
  <si>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</si>
  <si>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</si>
  <si>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</si>
  <si>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</si>
  <si>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</si>
  <si>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</si>
  <si>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</si>
  <si>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</si>
  <si>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</si>
  <si>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</si>
  <si>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</si>
  <si>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</si>
  <si>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</si>
  <si>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</si>
  <si>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</si>
  <si>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</si>
  <si>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</si>
  <si>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</si>
  <si>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</si>
  <si>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</si>
  <si>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</si>
  <si>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</si>
  <si>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</si>
  <si>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</si>
  <si>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</si>
  <si>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</si>
  <si>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</si>
  <si>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</si>
  <si>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</si>
  <si>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</si>
  <si>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</si>
  <si>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</si>
  <si>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</si>
  <si>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</si>
  <si>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</si>
  <si>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</si>
  <si>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</si>
  <si>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</si>
  <si>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</si>
  <si>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</si>
  <si>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</si>
  <si>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</si>
  <si>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</si>
  <si>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</si>
  <si>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</si>
  <si>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</si>
  <si>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</si>
  <si>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</si>
  <si>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</si>
  <si>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</si>
  <si>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</si>
  <si>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</si>
  <si>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</si>
  <si>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</si>
  <si>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</si>
  <si>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</si>
  <si>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</si>
  <si>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</si>
  <si>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</si>
  <si>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</si>
  <si>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</si>
  <si>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</si>
  <si>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</si>
  <si>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</si>
  <si>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</si>
  <si>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</si>
  <si>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</si>
  <si>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</si>
  <si>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</si>
  <si>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</si>
  <si>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</si>
  <si>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</si>
  <si>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</si>
  <si>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</si>
  <si>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</si>
  <si>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</si>
  <si>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</si>
  <si>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</si>
  <si>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</si>
  <si>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</si>
  <si>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</si>
  <si>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</si>
  <si>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</si>
  <si>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</si>
  <si>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</si>
  <si>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</si>
  <si>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</si>
  <si>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</si>
  <si>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</si>
  <si>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</si>
  <si>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</si>
  <si>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</si>
  <si>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</si>
  <si>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</si>
  <si>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</si>
  <si>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</si>
  <si>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</si>
  <si>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</si>
  <si>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</si>
  <si>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</si>
  <si>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</si>
  <si>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</si>
  <si>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</si>
  <si>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</si>
  <si>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</si>
  <si>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</si>
  <si>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</si>
  <si>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</si>
  <si>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</si>
  <si>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</si>
  <si>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</si>
  <si>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</si>
  <si>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</si>
  <si>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</si>
  <si>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</si>
  <si>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</si>
  <si>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</si>
  <si>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</si>
  <si>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</si>
  <si>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</si>
  <si>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</si>
  <si>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</si>
  <si>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</si>
  <si>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</si>
  <si>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</si>
  <si>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</si>
  <si>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</si>
  <si>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</si>
  <si>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</si>
  <si>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</si>
  <si>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</si>
  <si>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</si>
  <si>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</si>
  <si>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</si>
  <si>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</si>
  <si>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</si>
  <si>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</si>
  <si>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</si>
  <si>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</si>
  <si>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</si>
  <si>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</si>
  <si>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</si>
  <si>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</si>
  <si>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</si>
  <si>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</si>
  <si>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</si>
  <si>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</si>
  <si>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</si>
  <si>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</si>
  <si>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</si>
  <si>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</si>
  <si>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</si>
  <si>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</si>
  <si>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</si>
  <si>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</si>
  <si>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</si>
  <si>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</si>
  <si>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</si>
  <si>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</si>
  <si>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</si>
  <si>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</si>
  <si>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</si>
  <si>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</si>
  <si>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</si>
  <si>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</si>
  <si>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</si>
  <si>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</si>
  <si>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</si>
  <si>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</si>
  <si>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</si>
  <si>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</si>
  <si>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</si>
  <si>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</si>
  <si>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</si>
  <si>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</si>
  <si>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</si>
  <si>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</si>
  <si>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</si>
  <si>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</si>
  <si>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</si>
  <si>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</si>
  <si>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</si>
  <si>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</si>
  <si>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</si>
  <si>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</si>
  <si>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</si>
  <si>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</si>
  <si>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</si>
  <si>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</si>
  <si>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</si>
  <si>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</si>
  <si>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</si>
  <si>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</si>
  <si>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</si>
  <si>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</si>
  <si>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</si>
  <si>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</si>
  <si>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</si>
  <si>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</si>
  <si>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</si>
  <si>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</si>
  <si>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</si>
  <si>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</si>
  <si>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</si>
  <si>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</si>
  <si>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</si>
  <si>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</si>
  <si>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</si>
  <si>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</si>
  <si>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</si>
  <si>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</si>
  <si>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</si>
  <si>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</si>
  <si>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</si>
  <si>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</si>
  <si>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</si>
  <si>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</si>
  <si>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</si>
  <si>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</si>
  <si>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</si>
  <si>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</si>
  <si>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</si>
  <si>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</si>
  <si>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</si>
  <si>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</si>
  <si>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</si>
  <si>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</si>
  <si>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</si>
  <si>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</si>
  <si>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</si>
  <si>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</si>
  <si>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</si>
  <si>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</si>
  <si>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</si>
  <si>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</si>
  <si>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</si>
  <si>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</si>
  <si>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</si>
  <si>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</si>
  <si>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</si>
  <si>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</si>
  <si>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</si>
  <si>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</si>
  <si>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</si>
  <si>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</si>
  <si>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</si>
  <si>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</si>
  <si>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</si>
  <si>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</si>
  <si>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</si>
  <si>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</si>
  <si>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</si>
  <si>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</si>
  <si>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</si>
  <si>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</si>
  <si>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</si>
  <si>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</si>
  <si>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</si>
  <si>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</si>
  <si>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</si>
  <si>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</si>
  <si>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</si>
  <si>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</si>
  <si>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</si>
  <si>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</si>
  <si>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</si>
  <si>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</si>
  <si>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</si>
  <si>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</si>
  <si>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</si>
  <si>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</si>
  <si>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</si>
  <si>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</si>
  <si>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</si>
  <si>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</si>
  <si>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</si>
  <si>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</si>
  <si>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</si>
  <si>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</si>
  <si>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</si>
  <si>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</si>
  <si>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</si>
  <si>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</si>
  <si>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</si>
  <si>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</si>
  <si>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</si>
  <si>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</si>
  <si>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</si>
  <si>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</si>
  <si>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</si>
  <si>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</si>
  <si>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</si>
  <si>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</si>
  <si>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</si>
  <si>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</si>
  <si>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</si>
  <si>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</si>
  <si>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</si>
  <si>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</si>
  <si>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</si>
  <si>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</si>
  <si>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</si>
  <si>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</si>
  <si>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</si>
  <si>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</si>
  <si>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</si>
  <si>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</si>
  <si>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</si>
  <si>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</si>
  <si>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</si>
  <si>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</si>
  <si>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</si>
  <si>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</si>
  <si>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</si>
  <si>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</si>
  <si>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</si>
  <si>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</si>
  <si>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</si>
  <si>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</si>
  <si>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</si>
  <si>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</si>
  <si>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</si>
  <si>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</si>
  <si>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</si>
  <si>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</si>
  <si>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</si>
  <si>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</si>
  <si>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</si>
  <si>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</si>
  <si>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</si>
  <si>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</si>
  <si>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</si>
  <si>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</si>
  <si>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</si>
  <si>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</si>
  <si>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</si>
  <si>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</si>
  <si>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</si>
  <si>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</si>
  <si>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</si>
  <si>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</si>
  <si>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</si>
  <si>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</si>
  <si>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</si>
  <si>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</si>
  <si>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</si>
  <si>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</si>
  <si>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</si>
  <si>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</si>
  <si>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</si>
  <si>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</si>
  <si>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</si>
  <si>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</si>
  <si>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</si>
  <si>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</si>
  <si>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</si>
  <si>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</si>
  <si>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</si>
  <si>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</si>
  <si>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</si>
  <si>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</si>
  <si>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</si>
  <si>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</si>
  <si>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</si>
  <si>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</si>
  <si>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</si>
  <si>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</si>
  <si>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</si>
  <si>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</si>
  <si>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</si>
  <si>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</si>
  <si>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</si>
  <si>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</si>
  <si>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</si>
  <si>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</si>
  <si>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</si>
  <si>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</si>
  <si>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</si>
  <si>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</si>
  <si>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</si>
  <si>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</si>
  <si>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</si>
  <si>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</si>
  <si>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</si>
  <si>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</si>
  <si>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</si>
  <si>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</si>
  <si>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</si>
  <si>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</si>
  <si>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</si>
  <si>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</si>
  <si>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</si>
  <si>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</si>
  <si>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</si>
  <si>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</si>
  <si>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</si>
  <si>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</si>
  <si>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</si>
  <si>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</si>
  <si>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</si>
  <si>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</si>
  <si>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</si>
  <si>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</si>
  <si>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</si>
  <si>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</si>
  <si>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</si>
  <si>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</si>
  <si>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</si>
  <si>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</si>
  <si>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</si>
  <si>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</si>
  <si>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</si>
  <si>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</si>
  <si>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</si>
  <si>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</si>
  <si>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</si>
  <si>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</si>
  <si>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</si>
  <si>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</si>
  <si>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</si>
  <si>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</si>
  <si>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</si>
  <si>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</si>
  <si>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</si>
  <si>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</si>
  <si>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</si>
  <si>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</si>
  <si>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</si>
  <si>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</si>
  <si>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</si>
  <si>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</si>
  <si>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</si>
  <si>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</si>
  <si>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</si>
  <si>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</si>
  <si>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</si>
  <si>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</si>
  <si>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</si>
  <si>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</si>
  <si>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</si>
  <si>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</si>
  <si>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</si>
  <si>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</si>
  <si>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</si>
  <si>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</si>
  <si>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</si>
  <si>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</si>
  <si>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</si>
  <si>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</si>
  <si>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</si>
  <si>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</si>
  <si>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</si>
  <si>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</si>
  <si>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</si>
  <si>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</si>
  <si>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</si>
  <si>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</si>
  <si>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</si>
  <si>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</si>
  <si>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</si>
  <si>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</si>
  <si>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</si>
  <si>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</si>
  <si>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</si>
  <si>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</si>
  <si>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</si>
  <si>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</si>
  <si>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</si>
  <si>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</si>
  <si>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</si>
  <si>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</si>
  <si>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</si>
  <si>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</si>
  <si>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</si>
  <si>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</si>
  <si>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</si>
  <si>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</si>
  <si>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</si>
  <si>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</si>
  <si>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</si>
  <si>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</si>
  <si>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</si>
  <si>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</si>
  <si>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</si>
  <si>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</si>
  <si>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</si>
  <si>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</si>
  <si>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</si>
  <si>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</si>
  <si>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</si>
  <si>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</si>
  <si>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</si>
  <si>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</si>
  <si>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</si>
  <si>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</si>
  <si>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</si>
  <si>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</si>
  <si>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</si>
  <si>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</si>
  <si>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</si>
  <si>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</si>
  <si>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</si>
  <si>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</si>
  <si>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</si>
  <si>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</si>
  <si>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</si>
  <si>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</si>
  <si>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</si>
  <si>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</si>
  <si>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</si>
  <si>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</si>
  <si>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</si>
  <si>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</si>
  <si>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</si>
  <si>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</si>
  <si>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</si>
  <si>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</si>
  <si>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</si>
  <si>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</si>
  <si>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</si>
  <si>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</si>
  <si>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</si>
  <si>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</si>
  <si>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</si>
  <si>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</si>
  <si>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</si>
  <si>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</si>
  <si>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</si>
  <si>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</si>
  <si>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</si>
  <si>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</si>
  <si>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</si>
  <si>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</si>
  <si>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</si>
  <si>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</si>
  <si>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</si>
  <si>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</si>
  <si>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</si>
  <si>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</si>
  <si>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</si>
  <si>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</si>
  <si>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</si>
  <si>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</si>
  <si>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</si>
  <si>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</si>
  <si>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</si>
  <si>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</si>
  <si>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</si>
  <si>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</si>
  <si>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</si>
  <si>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</si>
  <si>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</si>
  <si>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</si>
  <si>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</si>
  <si>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</si>
  <si>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</si>
  <si>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</si>
  <si>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</si>
  <si>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</si>
  <si>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</si>
  <si>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</si>
  <si>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</si>
  <si>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</si>
  <si>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</si>
  <si>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</si>
  <si>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</si>
  <si>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</si>
  <si>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</si>
  <si>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</si>
  <si>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</si>
  <si>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</si>
  <si>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</si>
  <si>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</si>
  <si>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</si>
  <si>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</si>
  <si>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</si>
  <si>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</si>
  <si>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</si>
  <si>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</si>
  <si>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</si>
  <si>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</si>
  <si>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</si>
  <si>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</si>
  <si>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</si>
  <si>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</si>
  <si>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</si>
  <si>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</si>
  <si>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</si>
  <si>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</si>
  <si>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</si>
  <si>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</si>
  <si>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</si>
  <si>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</si>
  <si>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</si>
  <si>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</si>
  <si>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</si>
  <si>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</si>
  <si>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</si>
  <si>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</si>
  <si>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</si>
  <si>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</si>
  <si>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</si>
  <si>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</si>
  <si>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</si>
  <si>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</si>
  <si>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</si>
  <si>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</si>
  <si>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</si>
  <si>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</si>
  <si>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</si>
  <si>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</si>
  <si>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</si>
  <si>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</si>
  <si>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</si>
  <si>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</si>
  <si>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</si>
  <si>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</si>
  <si>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</si>
  <si>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</si>
  <si>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</si>
  <si>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</si>
  <si>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</si>
  <si>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</si>
  <si>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</si>
  <si>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</si>
  <si>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</si>
  <si>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</si>
  <si>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</si>
  <si>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</si>
  <si>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</si>
  <si>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</si>
  <si>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</si>
  <si>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</si>
  <si>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</si>
  <si>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</si>
  <si>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</si>
  <si>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</si>
  <si>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</si>
  <si>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</si>
  <si>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</si>
  <si>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</si>
  <si>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</si>
  <si>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</si>
  <si>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</si>
  <si>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</si>
  <si>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</si>
  <si>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</si>
  <si>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</si>
  <si>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</si>
  <si>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</si>
  <si>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</si>
  <si>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</si>
  <si>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</si>
  <si>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</si>
  <si>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</si>
  <si>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</si>
  <si>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</si>
  <si>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</si>
  <si>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</si>
  <si>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</si>
  <si>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</si>
  <si>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</si>
  <si>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</si>
  <si>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</si>
  <si>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</si>
  <si>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</si>
  <si>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</si>
  <si>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</si>
  <si>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</si>
  <si>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</si>
  <si>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</si>
  <si>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</si>
  <si>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</si>
  <si>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</si>
  <si>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</si>
  <si>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</si>
  <si>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</si>
  <si>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</si>
  <si>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</si>
  <si>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</si>
  <si>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</si>
  <si>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</si>
  <si>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</si>
  <si>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</si>
  <si>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</si>
  <si>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</si>
  <si>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</si>
  <si>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</si>
  <si>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</si>
  <si>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</si>
  <si>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</si>
  <si>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</si>
  <si>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</si>
  <si>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</si>
  <si>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</si>
  <si>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</si>
  <si>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</si>
  <si>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</si>
  <si>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</si>
  <si>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</si>
  <si>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</si>
  <si>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</si>
  <si>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</si>
  <si>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</si>
  <si>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</si>
  <si>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</si>
  <si>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</si>
  <si>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</si>
  <si>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</si>
  <si>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</si>
  <si>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</si>
  <si>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</si>
  <si>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</si>
  <si>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</si>
  <si>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</si>
  <si>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</si>
  <si>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</si>
  <si>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</si>
  <si>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</si>
  <si>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</si>
  <si>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</si>
  <si>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</si>
  <si>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</si>
  <si>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</si>
  <si>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</si>
  <si>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</si>
  <si>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</si>
  <si>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</si>
  <si>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</si>
  <si>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</si>
  <si>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</si>
  <si>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</si>
  <si>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</si>
  <si>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</si>
  <si>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</si>
  <si>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</si>
  <si>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</si>
  <si>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</si>
  <si>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</si>
  <si>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</si>
  <si>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</si>
  <si>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</si>
  <si>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</si>
  <si>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</si>
  <si>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</si>
  <si>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</si>
  <si>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</si>
  <si>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</si>
  <si>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</si>
  <si>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</si>
  <si>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</si>
  <si>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</si>
  <si>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</si>
  <si>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</si>
  <si>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</si>
  <si>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</si>
  <si>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</si>
  <si>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</si>
  <si>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</si>
  <si>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</si>
  <si>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</si>
  <si>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</si>
  <si>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</si>
  <si>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</si>
  <si>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</si>
  <si>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</si>
  <si>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</si>
  <si>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</si>
  <si>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</si>
  <si>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</si>
  <si>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</si>
  <si>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</si>
  <si>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</si>
  <si>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</si>
  <si>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</si>
  <si>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</si>
  <si>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</si>
  <si>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</si>
  <si>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</si>
  <si>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</si>
  <si>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</si>
  <si>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</si>
  <si>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</si>
  <si>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</si>
  <si>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</si>
  <si>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</si>
  <si>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</si>
  <si>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</si>
  <si>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</si>
  <si>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</si>
  <si>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</si>
  <si>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</si>
  <si>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</si>
  <si>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</si>
  <si>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</si>
  <si>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</si>
  <si>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</si>
  <si>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</si>
  <si>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</si>
  <si>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</si>
  <si>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</si>
  <si>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</si>
  <si>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</si>
  <si>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</si>
  <si>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</si>
  <si>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</si>
  <si>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</si>
  <si>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</si>
  <si>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</si>
  <si>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</si>
  <si>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</si>
  <si>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</si>
  <si>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</si>
  <si>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</si>
  <si>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</si>
  <si>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</si>
  <si>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</si>
  <si>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</si>
  <si>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</si>
  <si>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</si>
  <si>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</si>
  <si>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</si>
  <si>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</si>
  <si>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</si>
  <si>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</si>
  <si>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</si>
  <si>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</si>
  <si>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</si>
  <si>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</si>
  <si>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</si>
  <si>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</si>
  <si>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</si>
  <si>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</si>
  <si>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</si>
  <si>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</si>
  <si>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</si>
  <si>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</si>
  <si>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</si>
  <si>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</si>
  <si>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</si>
  <si>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</si>
  <si>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</si>
  <si>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</si>
  <si>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</si>
  <si>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</si>
  <si>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</si>
  <si>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</si>
  <si>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</si>
  <si>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</si>
  <si>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</si>
  <si>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</si>
  <si>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</si>
  <si>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</si>
  <si>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</si>
  <si>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</si>
  <si>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</si>
  <si>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</si>
  <si>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</si>
  <si>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</si>
  <si>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</si>
  <si>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</si>
  <si>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</si>
  <si>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</si>
  <si>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</si>
  <si>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</si>
  <si>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</si>
  <si>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</si>
  <si>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</si>
  <si>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</si>
  <si>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</si>
  <si>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</si>
  <si>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</si>
  <si>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</si>
  <si>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</si>
  <si>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</si>
  <si>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</si>
  <si>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</si>
  <si>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</si>
  <si>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</si>
  <si>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</si>
  <si>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</si>
  <si>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</si>
  <si>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</si>
  <si>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</si>
  <si>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</si>
  <si>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</si>
  <si>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</si>
  <si>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</si>
  <si>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</si>
  <si>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</si>
  <si>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</si>
  <si>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</si>
  <si>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</si>
  <si>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</si>
  <si>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</si>
  <si>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</si>
  <si>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</si>
  <si>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</si>
  <si>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</si>
  <si>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</si>
  <si>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</si>
  <si>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</si>
  <si>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</si>
  <si>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</si>
  <si>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</si>
  <si>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</si>
  <si>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</si>
  <si>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</si>
  <si>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</si>
  <si>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</si>
  <si>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</si>
  <si>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</si>
  <si>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</si>
  <si>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</si>
  <si>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</si>
  <si>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</si>
  <si>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</si>
  <si>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</si>
  <si>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</si>
  <si>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</si>
  <si>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</si>
  <si>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</si>
  <si>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</si>
  <si>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</si>
  <si>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</si>
  <si>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</si>
  <si>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</si>
  <si>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</si>
  <si>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</si>
  <si>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</si>
  <si>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</si>
  <si>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</si>
  <si>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</si>
  <si>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</si>
  <si>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</si>
  <si>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</si>
  <si>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</si>
  <si>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</si>
  <si>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</si>
  <si>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</si>
  <si>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</si>
  <si>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</si>
  <si>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</si>
  <si>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</si>
  <si>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</si>
  <si>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</si>
  <si>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</si>
  <si>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</si>
  <si>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</si>
  <si>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</si>
  <si>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</si>
  <si>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</si>
  <si>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</si>
  <si>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</si>
  <si>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</si>
  <si>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</si>
  <si>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</si>
  <si>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</si>
  <si>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</si>
  <si>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</si>
  <si>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</si>
  <si>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</si>
  <si>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</si>
  <si>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</si>
  <si>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</si>
  <si>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</si>
  <si>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</si>
  <si>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</si>
  <si>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</si>
  <si>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</si>
  <si>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</si>
  <si>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</si>
  <si>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</si>
  <si>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</si>
  <si>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</si>
  <si>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</si>
  <si>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</si>
  <si>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</si>
  <si>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</si>
  <si>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</si>
  <si>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</si>
  <si>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</si>
  <si>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</si>
  <si>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</si>
  <si>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</si>
  <si>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</si>
  <si>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</si>
  <si>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</si>
  <si>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</si>
  <si>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</si>
  <si>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</si>
  <si>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</si>
  <si>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</si>
  <si>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</si>
  <si>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</si>
  <si>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</si>
  <si>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</si>
  <si>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</si>
  <si>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</si>
  <si>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</si>
  <si>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</si>
  <si>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</si>
  <si>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</si>
  <si>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</si>
  <si>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</si>
  <si>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</si>
  <si>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</si>
  <si>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</si>
  <si>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</si>
  <si>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</si>
  <si>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</si>
  <si>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</si>
  <si>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</si>
  <si>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</si>
  <si>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</si>
  <si>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</si>
  <si>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</si>
  <si>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</si>
  <si>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</si>
  <si>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</si>
  <si>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</si>
  <si>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</si>
  <si>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</si>
  <si>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</si>
  <si>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</si>
  <si>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</si>
  <si>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</si>
  <si>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</si>
  <si>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</si>
  <si>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</si>
  <si>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</si>
  <si>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</si>
  <si>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</si>
  <si>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</si>
  <si>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</si>
  <si>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</si>
  <si>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</si>
  <si>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</si>
  <si>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</si>
  <si>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</si>
  <si>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</si>
  <si>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</si>
  <si>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</si>
  <si>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</si>
  <si>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</si>
  <si>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</si>
  <si>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</si>
  <si>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</si>
  <si>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</si>
  <si>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</si>
  <si>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</si>
  <si>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</si>
  <si>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</si>
  <si>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</si>
  <si>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</si>
  <si>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</si>
  <si>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</si>
  <si>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</si>
  <si>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</si>
  <si>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</si>
  <si>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</si>
  <si>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</si>
  <si>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</si>
  <si>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</si>
  <si>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</si>
  <si>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</si>
  <si>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</si>
  <si>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</si>
  <si>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</si>
  <si>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</si>
  <si>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</si>
  <si>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</si>
  <si>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</si>
  <si>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</si>
  <si>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</si>
  <si>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</si>
  <si>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</si>
  <si>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</si>
  <si>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</si>
  <si>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</si>
  <si>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</si>
  <si>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</si>
  <si>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</si>
  <si>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</si>
  <si>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</si>
  <si>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</si>
  <si>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</si>
  <si>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</si>
  <si>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</si>
  <si>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</si>
  <si>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</si>
  <si>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</si>
  <si>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</si>
  <si>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</si>
  <si>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</si>
  <si>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</si>
  <si>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</si>
  <si>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</si>
  <si>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</si>
  <si>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</si>
  <si>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</si>
  <si>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</si>
  <si>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</si>
  <si>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</si>
  <si>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</si>
  <si>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</si>
  <si>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</si>
  <si>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</si>
  <si>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</si>
  <si>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</si>
  <si>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</si>
  <si>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</si>
  <si>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</si>
  <si>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</si>
  <si>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</si>
  <si>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</si>
  <si>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</si>
  <si>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</si>
  <si>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</si>
  <si>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</si>
  <si>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</si>
  <si>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</si>
  <si>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</si>
  <si>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</si>
  <si>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</si>
  <si>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</si>
  <si>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</si>
  <si>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</si>
  <si>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</si>
  <si>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</si>
  <si>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</si>
  <si>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</si>
  <si>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</si>
  <si>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</si>
  <si>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</si>
  <si>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</si>
  <si>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</si>
  <si>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</si>
  <si>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</si>
  <si>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</si>
  <si>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</si>
  <si>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</si>
  <si>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</si>
  <si>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</si>
  <si>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</si>
  <si>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</si>
  <si>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</si>
  <si>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</si>
  <si>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</si>
  <si>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</si>
  <si>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</si>
  <si>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</si>
  <si>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</si>
  <si>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</si>
  <si>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</si>
  <si>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</si>
  <si>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</si>
  <si>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</si>
  <si>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</si>
  <si>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</si>
  <si>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</si>
  <si>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</si>
  <si>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</si>
  <si>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</si>
  <si>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</si>
  <si>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</si>
  <si>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</si>
  <si>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</si>
  <si>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</si>
  <si>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</si>
  <si>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</si>
  <si>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</si>
  <si>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</si>
  <si>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</si>
  <si>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</si>
  <si>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</si>
  <si>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</si>
  <si>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</si>
  <si>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</si>
  <si>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</si>
  <si>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</si>
  <si>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</si>
  <si>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</si>
  <si>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</si>
  <si>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</si>
  <si>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</si>
  <si>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</si>
  <si>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</si>
  <si>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</si>
  <si>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</si>
  <si>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</si>
  <si>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</si>
  <si>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</si>
  <si>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</si>
  <si>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</si>
  <si>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</si>
  <si>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</si>
  <si>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</si>
  <si>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</si>
  <si>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</si>
  <si>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</si>
  <si>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</si>
  <si>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</si>
  <si>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</si>
  <si>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</si>
  <si>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</si>
  <si>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</si>
  <si>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</si>
  <si>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</si>
  <si>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</si>
  <si>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</si>
  <si>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</si>
  <si>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</si>
  <si>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</si>
  <si>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</si>
  <si>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</si>
  <si>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</si>
  <si>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</si>
  <si>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</si>
  <si>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</si>
  <si>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</si>
  <si>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</si>
  <si>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</si>
  <si>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</si>
  <si>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</si>
  <si>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</si>
  <si>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</si>
  <si>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</si>
  <si>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</si>
  <si>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</si>
  <si>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</si>
  <si>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</si>
  <si>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</si>
  <si>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</si>
  <si>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</si>
  <si>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</si>
  <si>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</si>
  <si>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</si>
  <si>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</si>
  <si>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</si>
  <si>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</si>
  <si>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</si>
  <si>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</si>
  <si>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</si>
  <si>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</si>
  <si>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</si>
  <si>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</si>
  <si>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</si>
  <si>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</si>
  <si>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</si>
  <si>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</si>
  <si>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</si>
  <si>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</si>
  <si>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</si>
  <si>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</si>
  <si>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</si>
  <si>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</si>
  <si>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</si>
  <si>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</si>
  <si>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</si>
  <si>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</si>
  <si>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</si>
  <si>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</si>
  <si>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</si>
  <si>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</si>
  <si>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</si>
  <si>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</si>
  <si>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</si>
  <si>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</si>
  <si>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</si>
  <si>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</si>
  <si>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</si>
  <si>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</si>
  <si>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</si>
  <si>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</si>
  <si>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</si>
  <si>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</si>
  <si>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</si>
  <si>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</si>
  <si>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</si>
  <si>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</si>
  <si>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</si>
  <si>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</si>
  <si>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</si>
  <si>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</si>
  <si>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</si>
  <si>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</si>
  <si>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</si>
  <si>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</si>
  <si>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</si>
  <si>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</si>
  <si>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</si>
  <si>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</si>
  <si>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</si>
  <si>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</si>
  <si>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</si>
  <si>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</si>
  <si>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</si>
  <si>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</si>
  <si>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</si>
  <si>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</si>
  <si>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</si>
  <si>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</si>
  <si>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</si>
  <si>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</si>
  <si>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</si>
  <si>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</si>
  <si>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</si>
  <si>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</si>
  <si>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</si>
  <si>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</si>
  <si>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</si>
  <si>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</si>
  <si>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</si>
  <si>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</si>
  <si>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</si>
  <si>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</si>
  <si>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</si>
  <si>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</si>
  <si>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</si>
  <si>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</si>
  <si>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</si>
  <si>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</si>
  <si>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</si>
  <si>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</si>
  <si>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</si>
  <si>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</si>
  <si>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</si>
  <si>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</si>
  <si>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</si>
  <si>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</si>
  <si>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</si>
  <si>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</si>
  <si>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</si>
  <si>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</si>
  <si>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</si>
  <si>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</si>
  <si>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</si>
  <si>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</si>
  <si>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</si>
  <si>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</si>
  <si>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</si>
  <si>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</si>
  <si>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</si>
  <si>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</si>
  <si>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</si>
  <si>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</si>
  <si>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</si>
  <si>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</si>
  <si>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</si>
  <si>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</si>
  <si>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</si>
  <si>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</si>
  <si>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</si>
  <si>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</si>
  <si>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</si>
  <si>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</si>
  <si>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</si>
  <si>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</si>
  <si>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</si>
  <si>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</si>
  <si>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</si>
  <si>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</si>
  <si>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</si>
  <si>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</si>
  <si>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</si>
  <si>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</si>
  <si>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</si>
  <si>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</si>
  <si>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</si>
  <si>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</si>
  <si>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</si>
  <si>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</si>
  <si>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</si>
  <si>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</si>
  <si>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</si>
  <si>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</si>
  <si>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</si>
  <si>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</si>
  <si>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</si>
  <si>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</si>
  <si>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</si>
  <si>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</si>
  <si>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</si>
  <si>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</si>
  <si>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</si>
  <si>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</si>
  <si>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</si>
  <si>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</si>
  <si>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</si>
  <si>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</si>
  <si>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</si>
  <si>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</si>
  <si>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</si>
  <si>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</si>
  <si>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</si>
  <si>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</si>
  <si>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</si>
  <si>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</si>
  <si>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</si>
  <si>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</si>
  <si>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</si>
  <si>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</si>
  <si>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</si>
  <si>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</si>
  <si>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</si>
  <si>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</si>
  <si>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</si>
  <si>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</si>
  <si>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</si>
  <si>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</si>
  <si>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</si>
  <si>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</si>
  <si>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</si>
  <si>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</si>
  <si>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</si>
  <si>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</si>
  <si>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</si>
  <si>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</si>
  <si>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</si>
  <si>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</si>
  <si>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</si>
  <si>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</si>
  <si>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</si>
  <si>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</si>
  <si>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</si>
  <si>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</si>
  <si>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</si>
  <si>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</si>
  <si>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</si>
  <si>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</si>
  <si>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</si>
  <si>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</si>
  <si>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</si>
  <si>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</si>
  <si>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</si>
  <si>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</si>
  <si>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</si>
  <si>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</si>
  <si>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</si>
  <si>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</si>
  <si>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</si>
  <si>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</si>
  <si>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</si>
  <si>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</si>
  <si>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</si>
  <si>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</si>
  <si>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</si>
  <si>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</si>
  <si>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</si>
  <si>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</si>
  <si>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</si>
  <si>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</si>
  <si>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</si>
  <si>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</si>
  <si>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</si>
  <si>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</si>
  <si>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</si>
  <si>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</si>
  <si>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</si>
  <si>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</si>
  <si>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</si>
  <si>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</si>
  <si>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</si>
  <si>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</si>
  <si>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</si>
  <si>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</si>
  <si>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</si>
  <si>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</si>
  <si>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</si>
  <si>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</si>
  <si>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</si>
  <si>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</si>
  <si>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</si>
  <si>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</si>
  <si>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</si>
  <si>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</si>
  <si>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</si>
  <si>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</si>
  <si>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</si>
  <si>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</si>
  <si>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</si>
  <si>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</si>
  <si>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</si>
  <si>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</si>
  <si>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</si>
  <si>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</si>
  <si>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</si>
  <si>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</si>
  <si>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</si>
  <si>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</si>
  <si>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</si>
  <si>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</si>
  <si>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</si>
  <si>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</si>
  <si>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</si>
  <si>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</si>
  <si>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</si>
  <si>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</si>
  <si>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</si>
  <si>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</si>
  <si>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</si>
  <si>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</si>
  <si>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</si>
  <si>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</si>
  <si>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</si>
  <si>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</si>
  <si>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</si>
  <si>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</si>
  <si>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</si>
  <si>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</si>
  <si>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</si>
  <si>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</si>
  <si>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</si>
  <si>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</si>
  <si>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</si>
  <si>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</si>
  <si>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</si>
  <si>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</si>
  <si>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</si>
  <si>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</si>
  <si>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</si>
  <si>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</si>
  <si>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</si>
  <si>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</si>
  <si>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</si>
  <si>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</si>
  <si>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</si>
  <si>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</si>
  <si>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</si>
  <si>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</si>
  <si>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</si>
  <si>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</si>
  <si>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</si>
  <si>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</si>
  <si>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</si>
  <si>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</si>
  <si>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</si>
  <si>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</si>
  <si>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</si>
  <si>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</si>
  <si>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</si>
  <si>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</si>
  <si>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</si>
  <si>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</si>
  <si>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</si>
  <si>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</si>
  <si>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</si>
  <si>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</si>
  <si>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</si>
  <si>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</si>
  <si>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</si>
  <si>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</si>
  <si>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</si>
  <si>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</si>
  <si>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</si>
  <si>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</si>
  <si>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</si>
  <si>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</si>
  <si>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</si>
  <si>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</si>
  <si>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</si>
  <si>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</si>
  <si>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</si>
  <si>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</si>
  <si>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</si>
  <si>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</si>
  <si>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</si>
  <si>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</si>
  <si>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</si>
  <si>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</si>
  <si>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</si>
  <si>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</si>
  <si>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</si>
  <si>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</si>
  <si>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</si>
  <si>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</si>
  <si>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</si>
  <si>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</si>
  <si>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</si>
  <si>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</si>
  <si>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</si>
  <si>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</si>
  <si>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</si>
  <si>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</si>
  <si>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</si>
  <si>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</si>
  <si>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</si>
  <si>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</si>
  <si>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</si>
  <si>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</si>
  <si>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</si>
  <si>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</si>
  <si>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</si>
  <si>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</si>
  <si>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</si>
  <si>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</si>
  <si>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</si>
  <si>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</si>
  <si>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</si>
  <si>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</si>
  <si>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</si>
  <si>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</si>
  <si>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</si>
  <si>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</si>
  <si>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</si>
  <si>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</si>
  <si>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</si>
  <si>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</si>
  <si>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</si>
  <si>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</si>
  <si>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</si>
  <si>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</si>
  <si>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</si>
  <si>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</si>
  <si>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</si>
  <si>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</si>
  <si>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</si>
  <si>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</si>
  <si>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</si>
  <si>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</si>
  <si>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</si>
  <si>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</si>
  <si>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</si>
  <si>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</si>
  <si>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</si>
  <si>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</si>
  <si>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</si>
  <si>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</si>
  <si>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</si>
  <si>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</si>
  <si>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</si>
  <si>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</si>
  <si>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</si>
  <si>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</si>
  <si>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</si>
  <si>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</si>
  <si>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</si>
  <si>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</si>
  <si>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</si>
  <si>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</si>
  <si>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</si>
  <si>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</si>
  <si>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</si>
  <si>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</si>
  <si>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</si>
  <si>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</si>
  <si>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</si>
  <si>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</si>
  <si>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</si>
  <si>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</si>
  <si>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</si>
  <si>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</si>
  <si>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</si>
  <si>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</si>
  <si>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</si>
  <si>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</si>
  <si>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</si>
  <si>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</si>
  <si>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</si>
  <si>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</si>
  <si>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</si>
  <si>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</si>
  <si>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</si>
  <si>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</si>
  <si>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</si>
  <si>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</si>
  <si>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</si>
  <si>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</si>
  <si>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</si>
  <si>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</si>
  <si>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</si>
  <si>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</si>
  <si>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</si>
  <si>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</si>
  <si>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</si>
  <si>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</si>
  <si>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</si>
  <si>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</si>
  <si>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</si>
  <si>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</si>
  <si>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</si>
  <si>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</si>
  <si>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</si>
  <si>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</si>
  <si>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</si>
  <si>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</si>
  <si>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</si>
  <si>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</si>
  <si>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</si>
  <si>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</si>
  <si>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</si>
  <si>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</si>
  <si>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</si>
  <si>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</si>
  <si>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</si>
  <si>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</si>
  <si>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</si>
  <si>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</si>
  <si>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</si>
  <si>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</si>
  <si>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</si>
  <si>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</si>
  <si>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</si>
  <si>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</si>
  <si>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</si>
  <si>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</si>
  <si>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</si>
  <si>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</si>
  <si>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</si>
  <si>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</si>
  <si>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</si>
  <si>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</si>
  <si>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</si>
  <si>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</si>
  <si>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</si>
  <si>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</si>
  <si>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</si>
  <si>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</si>
  <si>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</si>
  <si>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</si>
  <si>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</si>
  <si>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</si>
  <si>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</si>
  <si>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</si>
  <si>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</si>
  <si>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</si>
  <si>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</si>
  <si>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</si>
  <si>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</si>
  <si>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</si>
  <si>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</si>
  <si>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</si>
  <si>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</si>
  <si>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</si>
  <si>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</si>
  <si>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</si>
  <si>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</si>
  <si>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</si>
  <si>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</si>
  <si>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</si>
  <si>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</si>
  <si>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</si>
  <si>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</si>
  <si>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</si>
  <si>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</si>
  <si>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</si>
  <si>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</si>
  <si>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</si>
  <si>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</si>
  <si>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</si>
  <si>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</si>
  <si>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</si>
  <si>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</si>
  <si>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</si>
  <si>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</si>
  <si>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</si>
  <si>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</si>
  <si>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</si>
  <si>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</si>
  <si>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</si>
  <si>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</si>
  <si>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</si>
  <si>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</si>
  <si>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</si>
  <si>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</si>
  <si>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</si>
  <si>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</si>
  <si>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</si>
  <si>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</si>
  <si>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</si>
  <si>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</si>
  <si>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</si>
  <si>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</si>
  <si>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</si>
  <si>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</si>
  <si>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</si>
  <si>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</si>
  <si>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</si>
  <si>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</si>
  <si>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</si>
  <si>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</si>
  <si>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</si>
  <si>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</si>
  <si>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</si>
  <si>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</si>
  <si>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</si>
  <si>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</si>
  <si>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</si>
  <si>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</si>
  <si>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</si>
  <si>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</si>
  <si>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</si>
  <si>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</si>
  <si>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</si>
  <si>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</si>
  <si>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</si>
  <si>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</si>
  <si>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</si>
  <si>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</si>
  <si>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</si>
  <si>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</si>
  <si>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</si>
  <si>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</si>
  <si>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</si>
  <si>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</si>
  <si>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</si>
  <si>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</si>
  <si>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</si>
  <si>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</si>
  <si>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</si>
  <si>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</si>
  <si>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</si>
  <si>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</si>
  <si>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</si>
  <si>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</si>
  <si>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</si>
  <si>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</si>
  <si>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</si>
  <si>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</si>
  <si>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</si>
  <si>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</si>
  <si>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</si>
  <si>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</si>
  <si>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</si>
  <si>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</si>
  <si>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</si>
  <si>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</si>
  <si>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</si>
  <si>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</si>
  <si>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</si>
  <si>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</si>
  <si>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</si>
  <si>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</si>
  <si>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</si>
  <si>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</si>
  <si>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</si>
  <si>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</si>
  <si>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</si>
  <si>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</si>
  <si>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</si>
  <si>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</si>
  <si>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</si>
  <si>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</si>
  <si>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</si>
  <si>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</si>
  <si>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</si>
  <si>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</si>
  <si>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</si>
  <si>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</si>
  <si>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</si>
  <si>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</si>
  <si>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</si>
  <si>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</si>
  <si>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</si>
  <si>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</si>
  <si>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</si>
  <si>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</si>
  <si>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</si>
  <si>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</si>
  <si>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</si>
  <si>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</si>
  <si>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</si>
  <si>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</si>
  <si>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</si>
  <si>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</si>
  <si>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</si>
  <si>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</si>
  <si>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</si>
  <si>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</si>
  <si>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</si>
  <si>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</si>
  <si>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</si>
  <si>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</si>
  <si>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</si>
  <si>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</si>
  <si>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</si>
  <si>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</si>
  <si>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</si>
  <si>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</si>
  <si>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</si>
  <si>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</si>
  <si>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</si>
  <si>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</si>
  <si>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</si>
  <si>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</si>
  <si>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</si>
  <si>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</si>
  <si>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</si>
  <si>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</si>
  <si>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</si>
  <si>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</si>
  <si>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</si>
  <si>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</si>
  <si>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</si>
  <si>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</si>
  <si>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</si>
  <si>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</si>
  <si>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</si>
  <si>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</si>
  <si>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</si>
  <si>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</si>
  <si>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</si>
  <si>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</si>
  <si>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</si>
  <si>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</si>
  <si>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</si>
  <si>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</si>
  <si>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</si>
  <si>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</si>
  <si>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</si>
  <si>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</si>
  <si>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</si>
  <si>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</si>
  <si>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</si>
  <si>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</si>
  <si>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</si>
  <si>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</si>
  <si>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</si>
  <si>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</si>
  <si>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</si>
  <si>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</si>
  <si>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</si>
  <si>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</si>
  <si>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</si>
  <si>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</si>
  <si>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</si>
  <si>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</si>
  <si>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</si>
  <si>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</si>
  <si>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</si>
  <si>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</si>
  <si>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</si>
  <si>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</si>
  <si>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</si>
  <si>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</si>
  <si>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</si>
  <si>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</si>
  <si>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</si>
  <si>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</si>
  <si>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</si>
  <si>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</si>
  <si>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</si>
  <si>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</si>
  <si>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</si>
  <si>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</si>
  <si>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</si>
  <si>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</si>
  <si>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</si>
  <si>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</si>
  <si>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</si>
  <si>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</si>
  <si>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</si>
  <si>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</si>
  <si>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</si>
  <si>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</si>
  <si>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</si>
  <si>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</si>
  <si>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</si>
  <si>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</si>
  <si>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</si>
  <si>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</si>
  <si>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</si>
  <si>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</si>
  <si>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</si>
  <si>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</si>
  <si>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</si>
  <si>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</si>
  <si>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</si>
  <si>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</si>
  <si>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</si>
  <si>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</si>
  <si>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</si>
  <si>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</si>
  <si>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</si>
  <si>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</si>
  <si>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</si>
  <si>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</si>
  <si>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</si>
  <si>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</si>
  <si>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</si>
  <si>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</si>
  <si>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</si>
  <si>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</si>
  <si>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</si>
  <si>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</si>
  <si>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</si>
  <si>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</si>
  <si>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</si>
  <si>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</si>
  <si>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</si>
  <si>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</si>
  <si>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</si>
  <si>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</si>
  <si>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</si>
  <si>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</si>
  <si>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</si>
  <si>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</si>
  <si>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</si>
  <si>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</si>
  <si>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</si>
  <si>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</si>
  <si>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</si>
  <si>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</si>
  <si>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</si>
  <si>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</si>
  <si>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</si>
  <si>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</si>
  <si>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</si>
  <si>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</si>
  <si>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</si>
  <si>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</si>
  <si>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</si>
  <si>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</si>
  <si>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</si>
  <si>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</si>
  <si>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</si>
  <si>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</si>
  <si>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</si>
  <si>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</si>
  <si>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</si>
  <si>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</si>
  <si>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</si>
  <si>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</si>
  <si>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</si>
  <si>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</si>
  <si>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</si>
  <si>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</si>
  <si>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</si>
  <si>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</si>
  <si>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</si>
  <si>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</si>
  <si>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</si>
  <si>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</si>
  <si>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</si>
  <si>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</si>
  <si>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</si>
  <si>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</si>
  <si>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</si>
  <si>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</si>
  <si>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</si>
  <si>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</si>
  <si>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</si>
  <si>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</si>
  <si>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</si>
  <si>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</si>
  <si>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</si>
  <si>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</si>
  <si>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</si>
  <si>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</si>
  <si>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</si>
  <si>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</si>
  <si>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</si>
  <si>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</si>
  <si>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</si>
  <si>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</si>
  <si>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</si>
  <si>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</si>
  <si>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</si>
  <si>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</si>
  <si>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</si>
  <si>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</si>
  <si>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</si>
  <si>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</si>
  <si>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</si>
  <si>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</si>
  <si>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</si>
  <si>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</si>
  <si>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</si>
  <si>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</si>
  <si>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</si>
  <si>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</si>
  <si>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</si>
  <si>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</si>
  <si>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</si>
  <si>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</si>
  <si>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</si>
  <si>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</si>
  <si>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</si>
  <si>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</si>
  <si>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</si>
  <si>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</si>
  <si>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</si>
  <si>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</si>
  <si>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</si>
  <si>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</si>
  <si>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</si>
  <si>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</si>
  <si>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</si>
  <si>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</si>
  <si>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</si>
  <si>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</si>
  <si>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</si>
  <si>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</si>
  <si>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</si>
  <si>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</si>
  <si>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</si>
  <si>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</si>
  <si>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</si>
  <si>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</si>
  <si>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</si>
  <si>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</si>
  <si>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</si>
  <si>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</si>
  <si>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</si>
  <si>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</si>
  <si>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</si>
  <si>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</si>
  <si>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</si>
  <si>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</si>
  <si>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</si>
  <si>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</si>
  <si>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</si>
  <si>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</si>
  <si>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</si>
  <si>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</si>
  <si>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</si>
  <si>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</si>
  <si>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</si>
  <si>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</si>
  <si>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</si>
  <si>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</si>
  <si>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</si>
  <si>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</si>
  <si>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</si>
  <si>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</si>
  <si>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</si>
  <si>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</si>
  <si>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</si>
  <si>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</si>
  <si>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</si>
  <si>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</si>
  <si>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</si>
  <si>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</si>
  <si>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</si>
  <si>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</si>
  <si>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</si>
  <si>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</si>
  <si>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</si>
  <si>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</si>
  <si>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</si>
  <si>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</si>
  <si>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</si>
  <si>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</si>
  <si>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</si>
  <si>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</si>
  <si>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</si>
  <si>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</si>
  <si>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</si>
  <si>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</si>
  <si>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</si>
  <si>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</si>
  <si>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</si>
  <si>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</si>
  <si>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</si>
  <si>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</si>
  <si>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</si>
  <si>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</si>
  <si>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</si>
  <si>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</si>
  <si>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</si>
  <si>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</si>
  <si>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</si>
  <si>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</si>
  <si>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</si>
  <si>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</si>
  <si>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</si>
  <si>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</si>
  <si>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</si>
  <si>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</si>
  <si>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</si>
  <si>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</si>
  <si>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</si>
  <si>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</si>
  <si>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</si>
  <si>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</si>
  <si>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</si>
  <si>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</si>
  <si>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</si>
  <si>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</si>
  <si>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</si>
  <si>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</si>
  <si>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</si>
  <si>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</si>
  <si>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</si>
  <si>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</si>
  <si>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</si>
  <si>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</si>
  <si>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</si>
  <si>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</si>
  <si>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</si>
  <si>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</si>
  <si>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</si>
  <si>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</si>
  <si>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</si>
  <si>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</si>
  <si>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</si>
  <si>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</si>
  <si>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</si>
  <si>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</si>
  <si>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</si>
  <si>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</si>
  <si>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</si>
  <si>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</si>
  <si>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</si>
  <si>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</si>
  <si>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</si>
  <si>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</si>
  <si>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</si>
  <si>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</si>
  <si>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</si>
  <si>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</si>
  <si>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</si>
  <si>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</si>
  <si>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</si>
  <si>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</si>
  <si>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</si>
  <si>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</si>
  <si>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</si>
  <si>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</si>
  <si>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</si>
  <si>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</si>
  <si>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</si>
  <si>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</si>
  <si>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</si>
  <si>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</si>
  <si>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</si>
  <si>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</si>
  <si>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</si>
  <si>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</si>
  <si>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</si>
  <si>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</si>
  <si>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</si>
  <si>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</si>
  <si>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</si>
  <si>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</si>
  <si>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</si>
  <si>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</si>
  <si>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</si>
  <si>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</si>
  <si>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</si>
  <si>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</si>
  <si>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</si>
  <si>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</si>
  <si>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</si>
  <si>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</si>
  <si>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</si>
  <si>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</si>
  <si>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</si>
  <si>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</si>
  <si>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</si>
  <si>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</si>
  <si>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</si>
  <si>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</si>
  <si>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</si>
  <si>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</si>
  <si>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</si>
  <si>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</si>
  <si>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</si>
  <si>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</si>
  <si>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</si>
  <si>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</si>
  <si>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</si>
  <si>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</si>
  <si>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</si>
  <si>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</si>
  <si>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</si>
  <si>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</si>
  <si>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</si>
  <si>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</si>
  <si>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</si>
  <si>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</si>
  <si>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</si>
  <si>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</si>
  <si>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</si>
  <si>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</si>
  <si>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</si>
  <si>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</si>
  <si>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</si>
  <si>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</si>
  <si>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</si>
  <si>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</si>
  <si>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</si>
  <si>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</si>
  <si>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</si>
  <si>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</si>
  <si>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</si>
  <si>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</si>
  <si>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</si>
  <si>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</si>
  <si>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</si>
  <si>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</si>
  <si>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</si>
  <si>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</si>
  <si>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</si>
  <si>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</si>
  <si>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</si>
  <si>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</si>
  <si>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</si>
  <si>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</si>
  <si>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</si>
  <si>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</si>
  <si>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</si>
  <si>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</si>
  <si>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</si>
  <si>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</si>
  <si>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</si>
  <si>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</si>
  <si>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</si>
  <si>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</si>
  <si>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</si>
  <si>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</si>
  <si>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</si>
  <si>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</si>
  <si>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</si>
  <si>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</si>
  <si>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</si>
  <si>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</si>
  <si>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</si>
  <si>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</si>
  <si>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</si>
  <si>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</si>
  <si>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</si>
  <si>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</si>
  <si>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</si>
  <si>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</si>
  <si>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</si>
  <si>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</si>
  <si>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</si>
  <si>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</si>
  <si>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</si>
  <si>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</si>
  <si>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</si>
  <si>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</si>
  <si>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</si>
  <si>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</si>
  <si>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</si>
  <si>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</si>
  <si>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</si>
  <si>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</si>
  <si>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</si>
  <si>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</si>
  <si>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</si>
  <si>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</si>
  <si>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</si>
  <si>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</si>
  <si>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</si>
  <si>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</si>
  <si>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</si>
  <si>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</si>
  <si>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</si>
  <si>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</si>
  <si>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</si>
  <si>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</si>
  <si>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</si>
  <si>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</si>
  <si>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</si>
  <si>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</si>
  <si>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</si>
  <si>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</si>
  <si>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</si>
  <si>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</si>
  <si>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</si>
  <si>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</si>
  <si>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</si>
  <si>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</si>
  <si>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</si>
  <si>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</si>
  <si>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</si>
  <si>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</si>
  <si>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</si>
  <si>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</si>
  <si>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</si>
  <si>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</si>
  <si>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</si>
  <si>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</si>
  <si>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</si>
  <si>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</si>
  <si>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</si>
  <si>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</si>
  <si>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</si>
  <si>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</si>
  <si>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</si>
  <si>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</si>
  <si>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</si>
  <si>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</si>
  <si>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</si>
  <si>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</si>
  <si>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</si>
  <si>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</si>
  <si>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</si>
  <si>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</si>
  <si>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</si>
  <si>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</si>
  <si>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</si>
  <si>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</si>
  <si>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</si>
  <si>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</si>
  <si>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</si>
  <si>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</si>
  <si>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</si>
  <si>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</si>
  <si>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</si>
  <si>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</si>
  <si>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</si>
  <si>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</si>
  <si>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</si>
  <si>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</si>
  <si>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</si>
  <si>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</si>
  <si>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</si>
  <si>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</si>
  <si>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</si>
  <si>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</si>
  <si>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</si>
  <si>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</si>
  <si>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</si>
  <si>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</si>
  <si>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</si>
  <si>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</si>
  <si>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</si>
  <si>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</si>
  <si>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</si>
  <si>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</si>
  <si>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</si>
  <si>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</si>
  <si>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</si>
  <si>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</si>
  <si>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</si>
  <si>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</si>
  <si>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</si>
  <si>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</si>
  <si>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</si>
  <si>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</si>
  <si>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</si>
  <si>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</si>
  <si>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</si>
  <si>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</si>
  <si>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</si>
  <si>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</si>
  <si>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</si>
  <si>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</si>
  <si>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</si>
  <si>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</si>
  <si>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</si>
  <si>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</si>
  <si>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</si>
  <si>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</si>
  <si>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</si>
  <si>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</si>
  <si>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</si>
  <si>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</si>
  <si>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</si>
  <si>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</si>
  <si>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</si>
  <si>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</si>
  <si>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</si>
  <si>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</si>
  <si>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</si>
  <si>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</si>
  <si>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</si>
  <si>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</si>
  <si>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</si>
  <si>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</si>
  <si>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</si>
  <si>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</si>
  <si>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</si>
  <si>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</si>
  <si>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</si>
  <si>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</si>
  <si>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</si>
  <si>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</si>
  <si>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</si>
  <si>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</si>
  <si>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</si>
  <si>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</si>
  <si>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</si>
  <si>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</si>
  <si>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</si>
  <si>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</si>
  <si>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</si>
  <si>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</si>
  <si>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</si>
  <si>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</si>
  <si>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</si>
  <si>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</si>
  <si>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</si>
  <si>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</si>
  <si>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</si>
  <si>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</si>
  <si>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</si>
  <si>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</si>
  <si>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</si>
  <si>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</si>
  <si>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</si>
  <si>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</si>
  <si>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</si>
  <si>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</si>
  <si>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</si>
  <si>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</si>
  <si>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</si>
  <si>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</si>
  <si>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</si>
  <si>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</si>
  <si>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</si>
  <si>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</si>
  <si>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</si>
  <si>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</si>
  <si>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</si>
  <si>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</si>
  <si>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</si>
  <si>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</si>
  <si>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</si>
  <si>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</si>
  <si>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</si>
  <si>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</si>
  <si>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</si>
  <si>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</si>
  <si>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</si>
  <si>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</si>
  <si>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</si>
  <si>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</si>
  <si>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</si>
  <si>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</si>
  <si>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</si>
  <si>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</si>
  <si>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</si>
  <si>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</si>
  <si>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</si>
  <si>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</si>
  <si>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</si>
  <si>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</si>
  <si>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</si>
  <si>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</si>
  <si>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</si>
  <si>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</si>
  <si>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</si>
  <si>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</si>
  <si>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</si>
  <si>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</si>
  <si>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</si>
  <si>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</si>
  <si>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</si>
  <si>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</si>
  <si>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</si>
  <si>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</si>
  <si>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</si>
  <si>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</si>
  <si>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</si>
  <si>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</si>
  <si>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</si>
  <si>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</si>
  <si>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</si>
  <si>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</si>
  <si>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</si>
  <si>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</si>
  <si>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</si>
  <si>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</si>
  <si>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</si>
  <si>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</si>
  <si>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</si>
  <si>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</si>
  <si>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</si>
  <si>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</si>
  <si>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</si>
  <si>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</si>
  <si>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</si>
  <si>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</si>
  <si>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</si>
  <si>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</si>
  <si>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</si>
  <si>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</si>
  <si>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</si>
  <si>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</si>
  <si>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</si>
  <si>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</si>
  <si>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</si>
  <si>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</si>
  <si>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</si>
  <si>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</si>
  <si>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</si>
  <si>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</si>
  <si>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</si>
  <si>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</si>
  <si>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</si>
  <si>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</si>
  <si>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</si>
  <si>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</si>
  <si>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</si>
  <si>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</si>
  <si>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</si>
  <si>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</si>
  <si>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</si>
  <si>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</si>
  <si>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</si>
  <si>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</si>
  <si>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</si>
  <si>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</si>
  <si>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</si>
  <si>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</si>
  <si>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</si>
  <si>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</si>
  <si>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</si>
  <si>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</si>
  <si>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</si>
  <si>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</si>
  <si>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</si>
  <si>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</si>
  <si>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</si>
  <si>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</si>
  <si>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</si>
  <si>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</si>
  <si>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</si>
  <si>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</si>
  <si>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</si>
  <si>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</si>
  <si>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</si>
  <si>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</si>
  <si>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</si>
  <si>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</si>
  <si>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</si>
  <si>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</si>
  <si>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</si>
  <si>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</si>
  <si>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</si>
  <si>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</si>
  <si>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</si>
  <si>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</si>
  <si>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</si>
  <si>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</si>
  <si>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</si>
  <si>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</si>
  <si>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</si>
  <si>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</si>
  <si>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</si>
  <si>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</si>
  <si>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</si>
  <si>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</si>
  <si>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</si>
  <si>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</si>
  <si>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</si>
  <si>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</si>
  <si>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</si>
  <si>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</si>
  <si>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</si>
  <si>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</si>
  <si>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</si>
  <si>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</si>
  <si>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</si>
  <si>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</si>
  <si>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</si>
  <si>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</si>
  <si>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</si>
  <si>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</si>
  <si>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</si>
  <si>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</si>
  <si>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</si>
  <si>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</si>
  <si>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</si>
  <si>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</si>
  <si>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</si>
  <si>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</si>
  <si>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</si>
  <si>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</si>
  <si>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</si>
  <si>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</si>
  <si>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</si>
  <si>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</si>
  <si>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</si>
  <si>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</si>
  <si>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</si>
  <si>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</si>
  <si>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</si>
  <si>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</si>
  <si>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</si>
  <si>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</si>
  <si>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</si>
  <si>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</si>
  <si>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</si>
  <si>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</si>
  <si>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</si>
  <si>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</si>
  <si>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</si>
  <si>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</si>
  <si>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</si>
  <si>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</si>
  <si>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</si>
  <si>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</si>
  <si>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</si>
  <si>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</si>
  <si>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</si>
  <si>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</si>
  <si>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</si>
  <si>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</si>
  <si>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</si>
  <si>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</si>
  <si>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</si>
  <si>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</si>
  <si>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</si>
  <si>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</si>
  <si>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</si>
  <si>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</si>
  <si>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</si>
  <si>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</si>
  <si>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</si>
  <si>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</si>
  <si>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</si>
  <si>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</si>
  <si>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</si>
  <si>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</si>
  <si>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</si>
  <si>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</si>
  <si>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</si>
  <si>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</si>
  <si>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</si>
  <si>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</si>
  <si>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</si>
  <si>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</si>
  <si>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</si>
  <si>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</si>
  <si>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</si>
  <si>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</si>
  <si>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</si>
  <si>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</si>
  <si>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</si>
  <si>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</si>
  <si>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</si>
  <si>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</si>
  <si>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</si>
  <si>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</si>
  <si>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</si>
  <si>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</si>
  <si>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</si>
  <si>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</si>
  <si>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</si>
  <si>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</si>
  <si>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</si>
  <si>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</si>
  <si>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</si>
  <si>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</si>
  <si>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</si>
  <si>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</si>
  <si>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</si>
  <si>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</si>
  <si>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</si>
  <si>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</si>
  <si>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</si>
  <si>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</si>
  <si>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</si>
  <si>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</si>
  <si>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</si>
  <si>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</si>
  <si>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</si>
  <si>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</si>
  <si>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</si>
  <si>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</si>
  <si>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</si>
  <si>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</si>
  <si>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</si>
  <si>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</si>
  <si>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</si>
  <si>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</si>
  <si>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</si>
  <si>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</si>
  <si>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</si>
  <si>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</si>
  <si>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</si>
  <si>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</si>
  <si>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</si>
  <si>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</si>
  <si>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</si>
  <si>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</si>
  <si>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</si>
  <si>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</si>
  <si>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</si>
  <si>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</si>
  <si>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</si>
  <si>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</si>
  <si>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</si>
  <si>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</si>
  <si>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</si>
  <si>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</si>
  <si>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</si>
  <si>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</si>
  <si>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</si>
  <si>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</si>
  <si>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</si>
  <si>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</si>
  <si>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</si>
  <si>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</si>
  <si>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</si>
  <si>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</si>
  <si>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</si>
  <si>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</si>
  <si>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</si>
  <si>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</si>
  <si>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</si>
  <si>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</si>
  <si>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</si>
  <si>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</si>
  <si>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</si>
  <si>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</si>
  <si>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</si>
  <si>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</si>
  <si>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</si>
  <si>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</si>
  <si>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</si>
  <si>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</si>
  <si>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</si>
  <si>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</si>
  <si>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</si>
  <si>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</si>
  <si>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</si>
  <si>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</si>
  <si>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</si>
  <si>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</si>
  <si>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</si>
  <si>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</si>
  <si>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</si>
  <si>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</si>
  <si>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</si>
  <si>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</si>
  <si>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</si>
  <si>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</si>
  <si>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</si>
  <si>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</si>
  <si>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</si>
  <si>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</si>
  <si>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</si>
  <si>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</si>
  <si>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</si>
  <si>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</si>
  <si>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</si>
  <si>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</si>
  <si>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</si>
  <si>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</si>
  <si>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</si>
  <si>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</si>
  <si>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</si>
  <si>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</si>
  <si>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</si>
  <si>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</si>
  <si>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</si>
  <si>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</si>
  <si>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</si>
  <si>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</si>
  <si>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</si>
  <si>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</si>
  <si>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</si>
  <si>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</si>
  <si>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</si>
  <si>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</si>
  <si>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</si>
  <si>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</si>
  <si>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</si>
  <si>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</si>
  <si>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</si>
  <si>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</si>
  <si>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</si>
  <si>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</si>
  <si>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</si>
  <si>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</si>
  <si>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</si>
  <si>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</si>
  <si>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</si>
  <si>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</si>
  <si>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</si>
  <si>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</si>
  <si>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</si>
  <si>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</si>
  <si>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</si>
  <si>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</si>
  <si>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</si>
  <si>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</si>
  <si>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</si>
  <si>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</si>
  <si>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</si>
  <si>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</si>
  <si>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</si>
  <si>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</si>
  <si>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</si>
  <si>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</si>
  <si>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</si>
  <si>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</si>
  <si>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</si>
  <si>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</si>
  <si>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</si>
  <si>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</si>
  <si>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</si>
  <si>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</si>
  <si>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</si>
  <si>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</si>
  <si>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</si>
  <si>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</si>
  <si>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</si>
  <si>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</si>
  <si>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</si>
  <si>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</si>
  <si>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</si>
  <si>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</si>
  <si>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</si>
  <si>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</si>
  <si>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</si>
  <si>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</si>
  <si>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</si>
  <si>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</si>
  <si>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</si>
  <si>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</si>
  <si>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</si>
  <si>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</si>
  <si>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</si>
  <si>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</si>
  <si>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</si>
  <si>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</si>
  <si>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</si>
  <si>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</si>
  <si>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</si>
  <si>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</si>
  <si>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</si>
  <si>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</si>
  <si>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</si>
  <si>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</si>
  <si>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</si>
  <si>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</si>
  <si>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</si>
  <si>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</si>
  <si>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</si>
  <si>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</si>
  <si>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</si>
  <si>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</si>
  <si>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</si>
  <si>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</si>
  <si>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</si>
  <si>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</si>
  <si>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</si>
  <si>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</si>
  <si>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</si>
  <si>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</si>
  <si>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</si>
  <si>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</si>
  <si>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</si>
  <si>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</si>
  <si>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</si>
  <si>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</si>
  <si>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</si>
  <si>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</si>
  <si>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</si>
  <si>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</si>
  <si>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</si>
  <si>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</si>
  <si>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</si>
  <si>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</si>
  <si>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</si>
  <si>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</si>
  <si>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</si>
  <si>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</si>
  <si>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</si>
  <si>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</si>
  <si>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</si>
  <si>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</si>
  <si>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</si>
  <si>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</si>
  <si>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</si>
  <si>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</si>
  <si>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</si>
  <si>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</si>
  <si>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</si>
  <si>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</si>
  <si>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</si>
  <si>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</si>
  <si>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</si>
  <si>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</si>
  <si>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</si>
  <si>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</si>
  <si>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</si>
  <si>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</si>
  <si>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</si>
  <si>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</si>
  <si>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</si>
  <si>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</si>
  <si>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</si>
  <si>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</si>
  <si>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</si>
  <si>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</si>
  <si>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</si>
  <si>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</si>
  <si>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</si>
  <si>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</si>
  <si>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</si>
  <si>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</si>
  <si>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</si>
  <si>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</si>
  <si>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</si>
  <si>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</si>
  <si>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</si>
  <si>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</si>
  <si>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</si>
  <si>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</si>
  <si>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</si>
  <si>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</si>
  <si>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</si>
  <si>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</si>
  <si>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</si>
  <si>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</si>
  <si>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</si>
  <si>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</si>
  <si>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</si>
  <si>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</si>
  <si>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</si>
  <si>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</si>
  <si>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</si>
  <si>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</si>
  <si>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</si>
  <si>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</si>
  <si>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</si>
  <si>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</si>
  <si>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</si>
  <si>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</si>
  <si>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</si>
  <si>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</si>
  <si>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</si>
  <si>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</si>
  <si>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</si>
  <si>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</si>
  <si>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</si>
  <si>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</si>
  <si>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</si>
  <si>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</si>
  <si>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</si>
  <si>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</si>
  <si>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</si>
  <si>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</si>
  <si>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</si>
  <si>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</si>
  <si>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</si>
  <si>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</si>
  <si>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</si>
  <si>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</si>
  <si>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</si>
  <si>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</si>
  <si>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</si>
  <si>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</si>
  <si>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</si>
  <si>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</si>
  <si>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</si>
  <si>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</si>
  <si>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</si>
  <si>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</si>
  <si>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</si>
  <si>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</si>
  <si>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</si>
  <si>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</si>
  <si>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</si>
  <si>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</si>
  <si>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</si>
  <si>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</si>
  <si>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</si>
  <si>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</si>
  <si>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</si>
  <si>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</si>
  <si>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</si>
  <si>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</si>
  <si>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</si>
  <si>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</si>
  <si>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</si>
  <si>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</si>
  <si>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</si>
  <si>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</si>
  <si>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</si>
  <si>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</si>
  <si>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</si>
  <si>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</si>
  <si>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</si>
  <si>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</si>
  <si>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</si>
  <si>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</si>
  <si>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</si>
  <si>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</si>
  <si>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</si>
  <si>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</si>
  <si>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</si>
  <si>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</si>
  <si>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</si>
  <si>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</si>
  <si>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</si>
  <si>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</si>
  <si>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</si>
  <si>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</si>
  <si>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</si>
  <si>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</si>
  <si>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</si>
  <si>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</si>
  <si>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</si>
  <si>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</si>
  <si>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</si>
  <si>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</si>
  <si>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</si>
  <si>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</si>
  <si>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</si>
  <si>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</si>
  <si>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</si>
  <si>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</si>
  <si>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</si>
  <si>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</si>
  <si>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</si>
  <si>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</si>
  <si>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</si>
  <si>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</si>
  <si>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</si>
  <si>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</si>
  <si>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</si>
  <si>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</si>
  <si>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</si>
  <si>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</si>
  <si>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</si>
  <si>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</si>
  <si>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</si>
  <si>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</si>
  <si>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</si>
  <si>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</si>
  <si>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</si>
  <si>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</si>
  <si>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</si>
  <si>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</si>
  <si>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</si>
  <si>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</si>
  <si>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</si>
  <si>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</si>
  <si>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</si>
  <si>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</si>
  <si>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</si>
  <si>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</si>
  <si>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</si>
  <si>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</si>
  <si>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</si>
  <si>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</si>
  <si>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</si>
  <si>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</si>
  <si>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</si>
  <si>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</si>
  <si>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</si>
  <si>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</si>
  <si>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</si>
  <si>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</si>
  <si>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</si>
  <si>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</si>
  <si>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</si>
  <si>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</si>
  <si>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</si>
  <si>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</si>
  <si>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</si>
  <si>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</si>
  <si>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</si>
  <si>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</si>
  <si>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</si>
  <si>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</si>
  <si>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</si>
  <si>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</si>
  <si>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</si>
  <si>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</si>
  <si>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</si>
  <si>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</si>
  <si>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</si>
  <si>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</si>
  <si>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</si>
  <si>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</si>
  <si>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</si>
  <si>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</si>
  <si>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</si>
  <si>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</si>
  <si>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</si>
  <si>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</si>
  <si>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</si>
  <si>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</si>
  <si>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</si>
  <si>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</si>
  <si>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</si>
  <si>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</si>
  <si>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</si>
  <si>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</si>
  <si>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</si>
  <si>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</si>
  <si>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</si>
  <si>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</si>
  <si>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</si>
  <si>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</si>
  <si>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</si>
  <si>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</si>
  <si>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</si>
  <si>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</si>
  <si>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</si>
  <si>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</si>
  <si>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</si>
  <si>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</si>
  <si>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</si>
  <si>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</si>
  <si>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</si>
  <si>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</si>
  <si>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</si>
  <si>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</si>
  <si>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</si>
  <si>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</si>
  <si>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</si>
  <si>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</si>
  <si>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</si>
  <si>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</si>
  <si>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</si>
  <si>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</si>
  <si>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</si>
  <si>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</si>
  <si>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</si>
  <si>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</si>
  <si>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</si>
  <si>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</si>
  <si>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</si>
  <si>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</si>
  <si>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</si>
  <si>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</si>
  <si>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</si>
  <si>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</si>
  <si>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</si>
  <si>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</si>
  <si>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</si>
  <si>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</si>
  <si>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</si>
  <si>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</si>
  <si>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</si>
  <si>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</si>
  <si>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</si>
  <si>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</si>
  <si>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</si>
  <si>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</si>
  <si>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</si>
  <si>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</si>
  <si>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</si>
  <si>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</si>
  <si>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</si>
  <si>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</si>
  <si>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</si>
  <si>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</si>
  <si>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</si>
  <si>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</si>
  <si>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</si>
  <si>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</si>
  <si>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</si>
  <si>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</si>
  <si>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</si>
  <si>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</si>
  <si>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</si>
  <si>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</si>
  <si>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</si>
  <si>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</si>
  <si>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</si>
  <si>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</si>
  <si>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</si>
  <si>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</si>
  <si>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</si>
  <si>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</si>
  <si>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</si>
  <si>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</si>
  <si>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</si>
  <si>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</si>
  <si>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</si>
  <si>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</si>
  <si>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</si>
  <si>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</si>
  <si>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</si>
  <si>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</si>
  <si>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</si>
  <si>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</si>
  <si>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</si>
  <si>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</si>
  <si>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</si>
  <si>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</si>
  <si>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</si>
  <si>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</si>
  <si>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</si>
  <si>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</si>
  <si>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</si>
  <si>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</si>
  <si>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</si>
  <si>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</si>
  <si>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</si>
  <si>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</si>
  <si>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</si>
  <si>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</si>
  <si>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</si>
  <si>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</si>
  <si>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</si>
  <si>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</si>
  <si>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</si>
  <si>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</si>
  <si>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</si>
  <si>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</si>
  <si>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</si>
  <si>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</si>
  <si>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</si>
  <si>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</si>
  <si>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</si>
  <si>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</si>
  <si>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</si>
  <si>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</si>
  <si>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</si>
  <si>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</si>
  <si>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</si>
  <si>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</si>
  <si>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</si>
  <si>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</si>
  <si>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</si>
  <si>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</si>
  <si>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</si>
  <si>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</si>
  <si>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</si>
  <si>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</si>
  <si>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</si>
  <si>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</si>
  <si>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</si>
  <si>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</si>
  <si>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</si>
  <si>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</si>
  <si>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</si>
  <si>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</si>
  <si>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</si>
  <si>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</si>
  <si>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</si>
  <si>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</si>
  <si>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</si>
  <si>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</si>
  <si>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</si>
  <si>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</si>
  <si>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</si>
  <si>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</si>
  <si>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</si>
  <si>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</si>
  <si>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</si>
  <si>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</si>
  <si>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</si>
  <si>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</si>
  <si>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</si>
  <si>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</si>
  <si>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</si>
  <si>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</si>
  <si>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</si>
  <si>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</si>
  <si>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</si>
  <si>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</si>
  <si>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</si>
  <si>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</si>
  <si>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</si>
  <si>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</si>
  <si>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</si>
  <si>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</si>
  <si>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</si>
  <si>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</si>
  <si>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</si>
  <si>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</si>
  <si>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</si>
  <si>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</si>
  <si>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</si>
  <si>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</si>
  <si>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</si>
  <si>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</si>
  <si>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</si>
  <si>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</si>
  <si>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</si>
  <si>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</si>
  <si>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</si>
  <si>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</si>
  <si>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</si>
  <si>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</si>
  <si>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</si>
  <si>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</si>
  <si>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</si>
  <si>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</si>
  <si>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</si>
  <si>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</si>
  <si>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</si>
  <si>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</si>
  <si>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</si>
  <si>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</si>
  <si>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</si>
  <si>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</si>
  <si>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</si>
  <si>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</si>
  <si>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</si>
  <si>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</si>
  <si>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</si>
  <si>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</si>
  <si>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</si>
  <si>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</si>
  <si>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</si>
  <si>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</si>
  <si>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</si>
  <si>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</si>
  <si>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</si>
  <si>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</si>
  <si>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</si>
  <si>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</si>
  <si>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</si>
  <si>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</si>
  <si>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</si>
  <si>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</si>
  <si>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</si>
  <si>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</si>
  <si>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</si>
  <si>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</si>
  <si>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</si>
  <si>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</si>
  <si>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</si>
  <si>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</si>
  <si>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</si>
  <si>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</si>
  <si>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</si>
  <si>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</si>
  <si>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</si>
  <si>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</si>
  <si>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</si>
  <si>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</si>
  <si>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</si>
  <si>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</si>
  <si>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</si>
  <si>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</si>
  <si>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</si>
  <si>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</si>
  <si>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</si>
  <si>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</si>
  <si>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</si>
  <si>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</si>
  <si>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</si>
  <si>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</si>
  <si>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</si>
  <si>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</si>
  <si>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</si>
  <si>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</si>
  <si>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</si>
  <si>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</si>
  <si>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</si>
  <si>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</si>
  <si>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</si>
  <si>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</si>
  <si>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</si>
  <si>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</si>
  <si>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</si>
  <si>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</si>
  <si>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</si>
  <si>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</si>
  <si>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</si>
  <si>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</si>
  <si>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</si>
  <si>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</si>
  <si>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</si>
  <si>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</si>
  <si>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</si>
  <si>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</si>
  <si>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</si>
  <si>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</si>
  <si>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</si>
  <si>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</si>
  <si>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</si>
  <si>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</si>
  <si>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</si>
  <si>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</si>
  <si>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</si>
  <si>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</si>
  <si>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</si>
  <si>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</si>
  <si>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</si>
  <si>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</si>
  <si>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</si>
  <si>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</si>
  <si>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</si>
  <si>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</si>
  <si>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</si>
  <si>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</si>
  <si>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</si>
  <si>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</si>
  <si>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</si>
  <si>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</si>
  <si>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</si>
  <si>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</si>
  <si>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</si>
  <si>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</si>
  <si>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</si>
  <si>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</si>
  <si>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</si>
  <si>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</si>
  <si>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</si>
  <si>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</si>
  <si>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</si>
  <si>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</si>
  <si>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</si>
  <si>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</si>
  <si>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</si>
  <si>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</si>
  <si>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</si>
  <si>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</si>
  <si>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</si>
  <si>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</si>
  <si>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</si>
  <si>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</si>
  <si>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</si>
  <si>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</si>
  <si>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</si>
  <si>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</si>
  <si>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</si>
  <si>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</si>
  <si>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</si>
  <si>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</si>
  <si>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</si>
  <si>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</si>
  <si>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</si>
  <si>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</si>
  <si>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</si>
  <si>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</si>
  <si>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</si>
  <si>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</si>
  <si>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</si>
  <si>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</si>
  <si>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</si>
  <si>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</si>
  <si>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</si>
  <si>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</si>
  <si>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</si>
  <si>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</si>
  <si>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</si>
  <si>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</si>
  <si>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</si>
  <si>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</si>
  <si>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</si>
  <si>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</si>
  <si>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</si>
  <si>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</si>
  <si>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</si>
  <si>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</si>
  <si>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</si>
  <si>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</si>
  <si>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</si>
  <si>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</si>
  <si>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</si>
  <si>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</si>
  <si>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</si>
  <si>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</si>
  <si>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</si>
  <si>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</si>
  <si>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</si>
  <si>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</si>
  <si>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</si>
  <si>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</si>
  <si>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</si>
  <si>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</si>
  <si>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</si>
  <si>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</si>
  <si>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</si>
  <si>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</si>
  <si>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</si>
  <si>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</si>
  <si>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</si>
  <si>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</si>
  <si>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</si>
  <si>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</si>
  <si>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</si>
  <si>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</si>
  <si>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</si>
  <si>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</si>
  <si>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</si>
  <si>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</si>
  <si>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</si>
  <si>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</si>
  <si>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</si>
  <si>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</si>
  <si>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</si>
  <si>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</si>
  <si>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</si>
  <si>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</si>
  <si>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</si>
  <si>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</si>
  <si>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</si>
  <si>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</si>
  <si>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</si>
  <si>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</si>
  <si>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</si>
  <si>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</si>
  <si>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</si>
  <si>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</si>
  <si>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</si>
  <si>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</si>
  <si>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</si>
  <si>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</si>
  <si>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</si>
  <si>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</si>
  <si>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</si>
  <si>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</si>
  <si>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</si>
  <si>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</si>
  <si>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</si>
  <si>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</si>
  <si>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</si>
  <si>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</si>
  <si>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</si>
  <si>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</si>
  <si>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</si>
  <si>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</si>
  <si>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</si>
  <si>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</si>
  <si>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</si>
  <si>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</si>
  <si>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</si>
  <si>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</si>
  <si>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</si>
  <si>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</si>
  <si>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</si>
  <si>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</si>
  <si>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</si>
  <si>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</si>
  <si>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</si>
  <si>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</si>
  <si>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</si>
  <si>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</si>
  <si>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</si>
  <si>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</si>
  <si>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</si>
  <si>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</si>
  <si>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</si>
  <si>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</si>
  <si>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</si>
  <si>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</si>
  <si>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</si>
  <si>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</si>
  <si>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</si>
  <si>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</si>
  <si>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</si>
  <si>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</si>
  <si>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</si>
  <si>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</si>
  <si>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</si>
  <si>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</si>
  <si>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</si>
  <si>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</si>
  <si>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</si>
  <si>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</si>
  <si>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</si>
  <si>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</si>
  <si>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</si>
  <si>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</si>
  <si>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</si>
  <si>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</si>
  <si>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</si>
  <si>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</si>
  <si>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</si>
  <si>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</si>
  <si>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</si>
  <si>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</si>
  <si>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</si>
  <si>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</si>
  <si>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</si>
  <si>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</si>
  <si>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</si>
  <si>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</si>
  <si>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</si>
  <si>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</si>
  <si>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</si>
  <si>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</si>
  <si>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</si>
  <si>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</si>
  <si>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</si>
  <si>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</si>
  <si>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</si>
  <si>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</si>
  <si>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</si>
  <si>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</si>
  <si>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</si>
  <si>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</si>
  <si>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</si>
  <si>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</si>
  <si>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</si>
  <si>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</si>
  <si>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</si>
  <si>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</si>
  <si>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</si>
  <si>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</si>
  <si>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</si>
  <si>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</si>
  <si>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</si>
  <si>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</si>
  <si>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</si>
  <si>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</si>
  <si>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</si>
  <si>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</si>
  <si>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</si>
  <si>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</si>
  <si>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</si>
  <si>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</si>
  <si>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</si>
  <si>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</si>
  <si>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</si>
  <si>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</si>
  <si>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</si>
  <si>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</si>
  <si>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</si>
  <si>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</si>
  <si>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</si>
  <si>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</si>
  <si>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</si>
  <si>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</si>
  <si>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</si>
  <si>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</si>
  <si>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</si>
  <si>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</si>
  <si>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</si>
  <si>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</si>
  <si>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</si>
  <si>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</si>
  <si>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</si>
  <si>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</si>
  <si>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</si>
  <si>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</si>
  <si>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</si>
  <si>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</si>
  <si>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</si>
  <si>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</si>
  <si>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</si>
  <si>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</si>
  <si>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</si>
  <si>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</si>
  <si>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</si>
  <si>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</si>
  <si>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</si>
  <si>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</si>
  <si>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</si>
  <si>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</si>
  <si>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</si>
  <si>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</si>
  <si>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</si>
  <si>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</si>
  <si>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</si>
  <si>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</si>
  <si>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</si>
  <si>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</si>
  <si>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</si>
  <si>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</si>
  <si>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</si>
  <si>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</si>
  <si>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</si>
  <si>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</si>
  <si>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</si>
  <si>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</si>
  <si>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</si>
  <si>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</si>
  <si>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</si>
  <si>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</si>
  <si>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</si>
  <si>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</si>
  <si>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</si>
  <si>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</si>
  <si>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</si>
  <si>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</si>
  <si>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</si>
  <si>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</si>
  <si>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</si>
  <si>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</si>
  <si>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</si>
  <si>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</si>
  <si>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</si>
  <si>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</si>
  <si>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</si>
  <si>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</si>
  <si>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</si>
  <si>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</si>
  <si>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</si>
  <si>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</si>
  <si>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</si>
  <si>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</si>
  <si>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</si>
  <si>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</si>
  <si>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</si>
  <si>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</si>
  <si>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</si>
  <si>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</si>
  <si>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</si>
  <si>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</si>
  <si>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</si>
  <si>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</si>
  <si>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</si>
  <si>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</si>
  <si>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</si>
  <si>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</si>
  <si>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</si>
  <si>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</si>
  <si>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</si>
  <si>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</si>
  <si>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</si>
  <si>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</si>
  <si>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</si>
  <si>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</si>
  <si>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</si>
  <si>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</si>
  <si>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</si>
  <si>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</si>
  <si>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</si>
  <si>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</si>
  <si>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</si>
  <si>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</si>
  <si>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</si>
  <si>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</si>
  <si>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</si>
  <si>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</si>
  <si>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</si>
  <si>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</si>
  <si>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</si>
  <si>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</si>
  <si>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</si>
  <si>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</si>
  <si>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</si>
  <si>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</si>
  <si>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</si>
  <si>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</si>
  <si>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</si>
  <si>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</si>
  <si>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</si>
  <si>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</si>
  <si>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</si>
  <si>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</si>
  <si>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</si>
  <si>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</si>
  <si>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</si>
  <si>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</si>
  <si>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</si>
  <si>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</si>
  <si>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</si>
  <si>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</si>
  <si>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</si>
  <si>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</si>
  <si>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</si>
  <si>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</si>
  <si>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</si>
  <si>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</si>
  <si>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</si>
  <si>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</si>
  <si>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</si>
  <si>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</si>
  <si>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</si>
  <si>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</si>
  <si>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</si>
  <si>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</si>
  <si>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</si>
  <si>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</si>
  <si>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</si>
  <si>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</si>
  <si>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</si>
  <si>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</si>
  <si>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</si>
  <si>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</si>
  <si>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</si>
  <si>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</si>
  <si>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</si>
  <si>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</si>
  <si>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</si>
  <si>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</si>
  <si>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</si>
  <si>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</si>
  <si>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</si>
  <si>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</si>
  <si>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</si>
  <si>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</si>
  <si>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</si>
  <si>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</si>
  <si>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</si>
  <si>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</si>
  <si>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</si>
  <si>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</si>
  <si>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</si>
  <si>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</si>
  <si>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</si>
  <si>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</si>
  <si>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</si>
  <si>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</si>
  <si>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</si>
  <si>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</si>
  <si>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</si>
  <si>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</si>
  <si>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</si>
  <si>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</si>
  <si>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</si>
  <si>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</si>
  <si>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</si>
  <si>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</si>
  <si>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</si>
  <si>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</si>
  <si>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</si>
  <si>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</si>
  <si>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</si>
  <si>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</si>
  <si>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</si>
  <si>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</si>
  <si>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</si>
  <si>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</si>
  <si>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</si>
  <si>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</si>
  <si>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</si>
  <si>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</si>
  <si>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</si>
  <si>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</si>
  <si>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</si>
  <si>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</si>
  <si>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</si>
  <si>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</si>
  <si>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</si>
  <si>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</si>
  <si>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</si>
  <si>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</si>
  <si>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</si>
  <si>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</si>
  <si>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</si>
  <si>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</si>
  <si>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</si>
  <si>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</si>
  <si>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</si>
  <si>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</si>
  <si>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</si>
  <si>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</si>
  <si>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</si>
  <si>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</si>
  <si>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</si>
  <si>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</si>
  <si>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</si>
  <si>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</si>
  <si>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</si>
  <si>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</si>
  <si>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</si>
  <si>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</si>
  <si>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</si>
  <si>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</si>
  <si>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</si>
  <si>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</si>
  <si>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</si>
  <si>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</si>
  <si>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</si>
  <si>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</si>
  <si>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</si>
  <si>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</si>
  <si>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</si>
  <si>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</si>
  <si>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</si>
  <si>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</si>
  <si>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</si>
  <si>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</si>
  <si>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</si>
  <si>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</si>
  <si>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</si>
  <si>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</si>
  <si>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</si>
  <si>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</si>
  <si>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</si>
  <si>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</si>
  <si>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</si>
  <si>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</si>
  <si>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</si>
  <si>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</si>
  <si>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</si>
  <si>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</si>
  <si>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</si>
  <si>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</si>
  <si>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</si>
  <si>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</si>
  <si>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</si>
  <si>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</si>
  <si>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</si>
  <si>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</si>
  <si>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</si>
  <si>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</si>
  <si>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</si>
  <si>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</si>
  <si>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</si>
  <si>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</si>
  <si>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</si>
  <si>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</si>
  <si>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</si>
  <si>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</si>
  <si>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</si>
  <si>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</si>
  <si>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</si>
  <si>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</si>
  <si>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</si>
  <si>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</si>
  <si>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</si>
  <si>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</si>
  <si>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</si>
  <si>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</si>
  <si>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</si>
  <si>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</si>
  <si>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</si>
  <si>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</si>
  <si>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</si>
  <si>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</si>
  <si>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</si>
  <si>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</si>
  <si>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</si>
  <si>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</si>
  <si>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</si>
  <si>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</si>
  <si>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</si>
  <si>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</si>
  <si>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</si>
  <si>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</si>
  <si>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</si>
  <si>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</si>
  <si>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</si>
  <si>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</si>
  <si>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</si>
  <si>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</si>
  <si>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</si>
  <si>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</si>
  <si>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</si>
  <si>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</si>
  <si>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</si>
  <si>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</si>
  <si>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</si>
  <si>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</si>
  <si>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</si>
  <si>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</si>
  <si>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</si>
  <si>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</si>
  <si>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</si>
  <si>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</si>
  <si>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</si>
  <si>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</si>
  <si>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</si>
  <si>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</si>
  <si>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</si>
  <si>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</si>
  <si>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</si>
  <si>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</si>
  <si>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</si>
  <si>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</si>
  <si>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</si>
  <si>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</si>
  <si>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</si>
  <si>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</si>
  <si>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</si>
  <si>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</si>
  <si>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</si>
  <si>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</si>
  <si>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</si>
  <si>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</si>
  <si>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</si>
  <si>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</si>
  <si>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</si>
  <si>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</si>
  <si>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</si>
  <si>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</si>
  <si>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</si>
  <si>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</si>
  <si>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</si>
  <si>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</si>
  <si>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</si>
  <si>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</si>
  <si>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</si>
  <si>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</si>
  <si>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</si>
  <si>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</si>
  <si>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</si>
  <si>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</si>
  <si>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</si>
  <si>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</si>
  <si>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</si>
  <si>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</si>
  <si>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</si>
  <si>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</si>
  <si>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</si>
  <si>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</si>
  <si>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</si>
  <si>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</si>
  <si>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</si>
  <si>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</si>
  <si>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</si>
  <si>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</si>
  <si>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</si>
  <si>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</si>
  <si>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</si>
  <si>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</si>
  <si>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</si>
  <si>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</si>
  <si>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</si>
  <si>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</si>
  <si>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</si>
  <si>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</si>
  <si>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</si>
  <si>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</si>
  <si>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</si>
  <si>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</si>
  <si>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</si>
  <si>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</si>
  <si>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</si>
  <si>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</si>
  <si>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</si>
  <si>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</si>
  <si>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</si>
  <si>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</si>
  <si>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</si>
  <si>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</si>
  <si>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</si>
  <si>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</si>
  <si>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</si>
  <si>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</si>
  <si>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</si>
  <si>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</si>
  <si>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</si>
  <si>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</si>
  <si>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</si>
  <si>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</si>
  <si>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</si>
  <si>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</si>
  <si>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</si>
  <si>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</si>
  <si>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</si>
  <si>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</si>
  <si>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</si>
  <si>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</si>
  <si>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</si>
  <si>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</si>
  <si>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</si>
  <si>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</si>
  <si>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</si>
  <si>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</si>
  <si>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</si>
  <si>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</si>
  <si>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</si>
  <si>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</si>
  <si>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</si>
  <si>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</si>
  <si>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</si>
  <si>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</si>
  <si>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</si>
  <si>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</si>
  <si>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</si>
  <si>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</si>
  <si>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</si>
  <si>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</si>
  <si>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</si>
  <si>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</si>
  <si>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</si>
  <si>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</si>
  <si>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</si>
  <si>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</si>
  <si>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</si>
  <si>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</si>
  <si>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</si>
  <si>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</si>
  <si>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</si>
  <si>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</si>
  <si>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</si>
  <si>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</si>
  <si>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</si>
  <si>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</si>
  <si>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</si>
  <si>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</si>
  <si>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</si>
  <si>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</si>
  <si>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</si>
  <si>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</si>
  <si>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</si>
  <si>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</si>
  <si>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</si>
  <si>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</si>
  <si>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</si>
  <si>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</si>
  <si>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</si>
  <si>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</si>
  <si>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</si>
  <si>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</si>
  <si>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</si>
  <si>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</si>
  <si>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</si>
  <si>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</si>
  <si>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</si>
  <si>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</si>
  <si>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</si>
  <si>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</si>
  <si>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</si>
  <si>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</si>
  <si>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</si>
  <si>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</si>
  <si>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</si>
  <si>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</si>
  <si>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</si>
  <si>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</si>
  <si>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</si>
  <si>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</si>
  <si>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</si>
  <si>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</si>
  <si>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</si>
  <si>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</si>
  <si>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</si>
  <si>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</si>
  <si>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</si>
  <si>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</si>
  <si>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</si>
  <si>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</si>
  <si>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</si>
  <si>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</si>
  <si>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</si>
  <si>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</si>
  <si>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</si>
  <si>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</si>
  <si>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</si>
  <si>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</si>
  <si>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</si>
  <si>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</si>
  <si>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</si>
  <si>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</si>
  <si>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</si>
  <si>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</si>
  <si>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</si>
  <si>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</si>
  <si>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</si>
  <si>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</si>
  <si>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</si>
  <si>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</si>
  <si>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</si>
  <si>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</si>
  <si>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</si>
  <si>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</si>
  <si>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</si>
  <si>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</si>
  <si>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</si>
  <si>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</si>
  <si>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</si>
  <si>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</si>
  <si>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</si>
  <si>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</si>
  <si>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</si>
  <si>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</si>
  <si>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</si>
  <si>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</si>
  <si>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</si>
  <si>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</si>
  <si>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</si>
  <si>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</si>
  <si>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</si>
  <si>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</si>
  <si>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</si>
  <si>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</si>
  <si>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</si>
  <si>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</si>
  <si>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</si>
  <si>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</si>
  <si>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</si>
  <si>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</si>
  <si>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</si>
  <si>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</si>
  <si>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</si>
  <si>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</si>
  <si>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</si>
  <si>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</si>
  <si>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</si>
  <si>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</si>
  <si>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</si>
  <si>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</si>
  <si>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</si>
  <si>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</si>
  <si>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</si>
  <si>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</si>
  <si>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</si>
  <si>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</si>
  <si>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</si>
  <si>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</si>
  <si>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</si>
  <si>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</si>
  <si>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</si>
  <si>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</si>
  <si>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</si>
  <si>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</si>
  <si>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</si>
  <si>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</si>
  <si>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</si>
  <si>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</si>
  <si>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</si>
  <si>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</si>
  <si>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</si>
  <si>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</si>
  <si>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</si>
  <si>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</si>
  <si>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</si>
  <si>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</si>
  <si>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</si>
  <si>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</si>
  <si>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</si>
  <si>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</si>
  <si>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</si>
  <si>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</si>
  <si>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</si>
  <si>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</si>
  <si>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</si>
  <si>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</si>
  <si>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</si>
  <si>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</si>
  <si>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</si>
  <si>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</si>
  <si>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</si>
  <si>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</si>
  <si>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</si>
  <si>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</si>
  <si>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</si>
  <si>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</si>
  <si>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</si>
  <si>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</si>
  <si>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</si>
  <si>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</si>
  <si>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</si>
  <si>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</si>
  <si>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</si>
  <si>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</si>
  <si>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</si>
  <si>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</si>
  <si>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</si>
  <si>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</si>
  <si>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</si>
  <si>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</si>
  <si>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</si>
  <si>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</si>
  <si>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</si>
  <si>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</si>
  <si>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</si>
  <si>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</si>
  <si>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</si>
  <si>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</si>
  <si>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</si>
  <si>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</si>
  <si>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</si>
  <si>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</si>
  <si>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</si>
  <si>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</si>
  <si>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</si>
  <si>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</si>
  <si>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</si>
  <si>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</si>
  <si>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</si>
  <si>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</si>
  <si>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</si>
  <si>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</si>
  <si>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</si>
  <si>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</si>
  <si>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</si>
  <si>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</si>
  <si>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</si>
  <si>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</si>
  <si>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</si>
  <si>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</si>
  <si>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</si>
  <si>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</si>
  <si>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</si>
  <si>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</si>
  <si>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</si>
  <si>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</si>
  <si>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</si>
  <si>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</si>
  <si>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</si>
  <si>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</si>
  <si>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</si>
  <si>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</si>
  <si>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</si>
  <si>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</si>
  <si>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</si>
  <si>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</si>
  <si>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</si>
  <si>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</si>
  <si>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</si>
  <si>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</si>
  <si>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</si>
  <si>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</si>
  <si>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</si>
  <si>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</si>
  <si>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</si>
  <si>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</si>
  <si>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</si>
  <si>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</si>
  <si>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</si>
  <si>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</si>
  <si>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</si>
  <si>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</si>
  <si>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</si>
  <si>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</si>
  <si>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</si>
  <si>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</si>
  <si>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</si>
  <si>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</si>
  <si>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</si>
  <si>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</si>
  <si>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</si>
  <si>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</si>
  <si>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</si>
  <si>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</si>
  <si>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</si>
  <si>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</si>
  <si>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</si>
  <si>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</si>
  <si>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</si>
  <si>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</si>
  <si>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</si>
  <si>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</si>
  <si>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</si>
  <si>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</si>
  <si>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</si>
  <si>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</si>
  <si>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</si>
  <si>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</si>
  <si>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</si>
  <si>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</si>
  <si>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</si>
  <si>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</si>
  <si>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</si>
  <si>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</si>
  <si>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</si>
  <si>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</si>
  <si>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</si>
  <si>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</si>
  <si>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</si>
  <si>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</si>
  <si>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</si>
  <si>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</si>
  <si>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</si>
  <si>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</si>
  <si>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</si>
  <si>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</si>
  <si>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</si>
  <si>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</si>
  <si>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</si>
  <si>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</si>
  <si>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</si>
  <si>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</si>
  <si>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</si>
  <si>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</si>
  <si>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</si>
  <si>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</si>
  <si>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</si>
  <si>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</si>
  <si>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</si>
  <si>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</si>
  <si>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</si>
  <si>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</si>
  <si>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</si>
  <si>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</si>
  <si>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</si>
  <si>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</si>
  <si>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</si>
  <si>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</si>
  <si>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</si>
  <si>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</si>
  <si>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</si>
  <si>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</si>
  <si>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</si>
  <si>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</si>
  <si>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</si>
  <si>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</si>
  <si>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</si>
  <si>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</si>
  <si>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</si>
  <si>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</si>
  <si>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</si>
  <si>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</si>
  <si>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</si>
  <si>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</si>
  <si>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</si>
  <si>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</si>
  <si>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</si>
  <si>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</si>
  <si>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</si>
  <si>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</si>
  <si>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</si>
  <si>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</si>
  <si>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</si>
  <si>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</si>
  <si>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</si>
  <si>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</si>
  <si>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</si>
  <si>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</si>
  <si>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</si>
  <si>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</si>
  <si>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</si>
  <si>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</si>
  <si>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</si>
  <si>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</si>
  <si>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</si>
  <si>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</si>
  <si>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</si>
  <si>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</si>
  <si>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</si>
  <si>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</si>
  <si>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</si>
  <si>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</si>
  <si>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</si>
  <si>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</si>
  <si>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</si>
  <si>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</si>
  <si>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</si>
  <si>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</si>
  <si>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</si>
  <si>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</si>
  <si>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</si>
  <si>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</si>
  <si>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</si>
  <si>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</si>
  <si>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</si>
  <si>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</si>
  <si>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</si>
  <si>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</si>
  <si>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</si>
  <si>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</si>
  <si>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</si>
  <si>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</si>
  <si>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</si>
  <si>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</si>
  <si>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</si>
  <si>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</si>
  <si>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</si>
  <si>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</si>
  <si>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</si>
  <si>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</si>
  <si>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</si>
  <si>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</si>
  <si>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</si>
  <si>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</si>
  <si>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</si>
  <si>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</si>
  <si>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</si>
  <si>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</si>
  <si>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</si>
  <si>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</si>
  <si>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</si>
  <si>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</si>
  <si>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</si>
  <si>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</si>
  <si>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</si>
  <si>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</si>
  <si>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</si>
  <si>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</si>
  <si>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</si>
  <si>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</si>
  <si>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</si>
  <si>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</si>
  <si>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</si>
  <si>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</si>
  <si>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</si>
  <si>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</si>
  <si>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</si>
  <si>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</si>
  <si>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</si>
  <si>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</si>
  <si>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</si>
  <si>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</si>
  <si>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</si>
  <si>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</si>
  <si>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</si>
  <si>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</si>
  <si>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</si>
  <si>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</si>
  <si>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</si>
  <si>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</si>
  <si>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</si>
  <si>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</si>
  <si>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</si>
  <si>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</si>
  <si>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</si>
  <si>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</si>
  <si>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</si>
  <si>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</si>
  <si>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</si>
  <si>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</si>
  <si>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</si>
  <si>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</si>
  <si>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</si>
  <si>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</si>
  <si>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</si>
  <si>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</si>
  <si>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</si>
  <si>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</si>
  <si>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</si>
  <si>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</si>
  <si>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</si>
  <si>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</si>
  <si>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</si>
  <si>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</si>
  <si>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</si>
  <si>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</si>
  <si>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</si>
  <si>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</si>
  <si>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</si>
  <si>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</si>
  <si>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</si>
  <si>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</si>
  <si>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</si>
  <si>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</si>
  <si>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</si>
  <si>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</si>
  <si>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</si>
  <si>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</si>
  <si>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</si>
  <si>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</si>
  <si>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</si>
  <si>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</si>
  <si>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</si>
  <si>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</si>
  <si>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</si>
  <si>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</si>
  <si>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</si>
  <si>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</si>
  <si>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</si>
  <si>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</si>
  <si>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</si>
  <si>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</si>
  <si>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</si>
  <si>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</si>
  <si>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</si>
  <si>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</si>
  <si>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</si>
  <si>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</si>
  <si>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</si>
  <si>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</si>
  <si>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</si>
  <si>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</si>
  <si>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</si>
  <si>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</si>
  <si>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</si>
  <si>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</si>
  <si>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</si>
  <si>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</si>
  <si>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</si>
  <si>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</si>
  <si>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</si>
  <si>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</si>
  <si>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</si>
  <si>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</si>
  <si>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</si>
  <si>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</si>
  <si>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</si>
  <si>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</si>
  <si>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</si>
  <si>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</si>
  <si>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</si>
  <si>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</si>
  <si>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</si>
  <si>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</si>
  <si>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</si>
  <si>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</si>
  <si>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</si>
  <si>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</si>
  <si>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</si>
  <si>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</si>
  <si>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</si>
  <si>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</si>
  <si>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</si>
  <si>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</si>
  <si>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</si>
  <si>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</si>
  <si>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</si>
  <si>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</si>
  <si>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</si>
  <si>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</si>
  <si>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</si>
  <si>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</si>
  <si>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</si>
  <si>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</si>
  <si>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</si>
  <si>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</si>
  <si>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</si>
  <si>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</si>
  <si>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</si>
  <si>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</si>
  <si>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</si>
  <si>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</si>
  <si>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</si>
  <si>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</si>
  <si>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</si>
  <si>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</si>
  <si>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</si>
  <si>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</si>
  <si>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</si>
  <si>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</si>
  <si>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</si>
  <si>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</si>
  <si>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</si>
  <si>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</si>
  <si>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</si>
  <si>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</si>
  <si>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</si>
  <si>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</si>
  <si>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</si>
  <si>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</si>
  <si>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</si>
  <si>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</si>
  <si>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</si>
  <si>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</si>
  <si>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</si>
  <si>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</si>
  <si>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</si>
  <si>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</si>
  <si>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</si>
  <si>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</si>
  <si>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</si>
  <si>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</si>
  <si>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</si>
  <si>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</si>
  <si>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</si>
  <si>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</si>
  <si>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</si>
  <si>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</si>
  <si>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</si>
  <si>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</si>
  <si>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</si>
  <si>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</si>
  <si>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</si>
  <si>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</si>
  <si>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</si>
  <si>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</si>
  <si>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</si>
  <si>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</si>
  <si>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</si>
  <si>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</si>
  <si>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</si>
  <si>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</si>
  <si>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</si>
  <si>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</si>
  <si>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</si>
  <si>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</si>
  <si>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</si>
  <si>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</si>
  <si>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</si>
  <si>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</si>
  <si>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</si>
  <si>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</si>
  <si>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</si>
  <si>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</si>
  <si>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</si>
  <si>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</si>
  <si>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</si>
  <si>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</si>
  <si>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</si>
  <si>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</si>
  <si>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</si>
  <si>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</si>
  <si>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</si>
  <si>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</si>
  <si>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</si>
  <si>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</si>
  <si>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</si>
  <si>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</si>
  <si>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</si>
  <si>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</si>
  <si>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</si>
  <si>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</si>
  <si>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</si>
  <si>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</si>
  <si>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</si>
  <si>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</si>
  <si>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</si>
  <si>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</si>
  <si>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</si>
  <si>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</si>
  <si>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</si>
  <si>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</si>
  <si>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</si>
  <si>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</si>
  <si>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</si>
  <si>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</si>
  <si>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</si>
  <si>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</si>
  <si>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</si>
  <si>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</si>
  <si>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</si>
  <si>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</si>
  <si>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</si>
  <si>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</si>
  <si>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</si>
  <si>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</si>
  <si>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</si>
  <si>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</si>
  <si>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</si>
  <si>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</si>
  <si>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</si>
  <si>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</si>
  <si>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</si>
  <si>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</si>
  <si>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</si>
  <si>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</si>
  <si>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</si>
  <si>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</si>
  <si>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</si>
  <si>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</si>
  <si>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</si>
  <si>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</si>
  <si>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</si>
  <si>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</si>
  <si>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</si>
  <si>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</si>
  <si>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</si>
  <si>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</si>
  <si>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</si>
  <si>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</si>
  <si>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</si>
  <si>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</si>
  <si>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</si>
  <si>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</si>
  <si>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</si>
  <si>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</si>
  <si>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</si>
  <si>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</si>
  <si>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</si>
  <si>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</si>
  <si>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</si>
  <si>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</si>
  <si>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</si>
  <si>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</si>
  <si>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</si>
  <si>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</si>
  <si>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</si>
  <si>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</si>
  <si>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</si>
  <si>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</si>
  <si>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</si>
  <si>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</si>
  <si>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</si>
  <si>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</si>
  <si>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</si>
  <si>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</si>
  <si>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</si>
  <si>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</si>
  <si>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</si>
  <si>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</si>
  <si>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</si>
  <si>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</si>
  <si>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</si>
  <si>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</si>
  <si>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</si>
  <si>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</si>
  <si>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</si>
  <si>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</si>
  <si>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</si>
  <si>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</si>
  <si>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</si>
  <si>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</si>
  <si>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</si>
  <si>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</si>
  <si>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</si>
  <si>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</si>
  <si>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</si>
  <si>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</si>
  <si>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</si>
  <si>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</si>
  <si>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</si>
  <si>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</si>
  <si>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</si>
  <si>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</si>
  <si>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</si>
  <si>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</si>
  <si>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</si>
  <si>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</si>
  <si>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</si>
  <si>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</si>
  <si>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</si>
  <si>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</si>
  <si>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</si>
  <si>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</si>
  <si>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</si>
  <si>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</si>
  <si>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</si>
  <si>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</si>
  <si>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</si>
  <si>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</si>
  <si>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</si>
  <si>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</si>
  <si>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</si>
  <si>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</si>
  <si>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</si>
  <si>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</si>
  <si>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</si>
  <si>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</si>
  <si>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</si>
  <si>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</si>
  <si>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</si>
  <si>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</si>
  <si>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</si>
  <si>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</si>
  <si>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</si>
  <si>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</si>
  <si>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</si>
  <si>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</si>
  <si>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</si>
  <si>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</si>
  <si>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</si>
  <si>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</si>
  <si>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</si>
  <si>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</si>
  <si>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</si>
  <si>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</si>
  <si>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</si>
  <si>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</si>
  <si>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</si>
  <si>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</si>
  <si>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</si>
  <si>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</si>
  <si>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</si>
  <si>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</si>
  <si>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</si>
  <si>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</si>
  <si>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</si>
  <si>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</si>
  <si>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</si>
  <si>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</si>
  <si>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</si>
  <si>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</si>
  <si>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</si>
  <si>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</si>
  <si>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</si>
  <si>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</si>
  <si>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</si>
  <si>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</si>
  <si>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</si>
  <si>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</si>
  <si>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</si>
  <si>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</si>
  <si>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</si>
  <si>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</si>
  <si>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</si>
  <si>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</si>
  <si>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</si>
  <si>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</si>
  <si>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</si>
  <si>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</si>
  <si>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</si>
  <si>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</si>
  <si>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</si>
  <si>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</si>
  <si>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</si>
  <si>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</si>
  <si>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</si>
  <si>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</si>
  <si>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</si>
  <si>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</si>
  <si>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</si>
  <si>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</si>
  <si>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</si>
  <si>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</si>
  <si>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</si>
  <si>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</si>
  <si>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</si>
  <si>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</si>
  <si>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</si>
  <si>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</si>
  <si>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</si>
  <si>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</si>
  <si>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</si>
  <si>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</si>
  <si>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</si>
  <si>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</si>
  <si>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</si>
  <si>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</si>
  <si>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</si>
  <si>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</si>
  <si>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</si>
  <si>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</si>
  <si>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</si>
  <si>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</si>
  <si>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</si>
  <si>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</si>
  <si>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</si>
  <si>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</si>
  <si>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</si>
  <si>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</si>
  <si>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</si>
  <si>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</si>
  <si>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</si>
  <si>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</si>
  <si>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</si>
  <si>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</si>
  <si>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</si>
  <si>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</si>
  <si>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</si>
  <si>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</si>
  <si>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</si>
  <si>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</si>
  <si>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</si>
  <si>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</si>
  <si>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</si>
  <si>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</si>
  <si>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</si>
  <si>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</si>
  <si>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</si>
  <si>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</si>
  <si>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</si>
  <si>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</si>
  <si>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</si>
  <si>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</si>
  <si>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</si>
  <si>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</si>
  <si>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</si>
  <si>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</si>
  <si>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</si>
  <si>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</si>
  <si>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</si>
  <si>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</si>
  <si>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</si>
  <si>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</si>
  <si>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</si>
  <si>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</si>
  <si>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</si>
  <si>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</si>
  <si>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</si>
  <si>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</si>
  <si>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</si>
  <si>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</si>
  <si>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</si>
  <si>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</si>
  <si>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</si>
  <si>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</si>
  <si>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</si>
  <si>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</si>
  <si>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</si>
  <si>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</si>
  <si>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</si>
  <si>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</si>
  <si>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</si>
  <si>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</si>
  <si>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</si>
  <si>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</si>
  <si>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</si>
  <si>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</si>
  <si>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</si>
  <si>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</si>
  <si>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</si>
  <si>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</si>
  <si>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</si>
  <si>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</si>
  <si>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</si>
  <si>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</si>
  <si>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</si>
  <si>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</si>
  <si>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</si>
  <si>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</si>
  <si>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</si>
  <si>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</si>
  <si>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</si>
  <si>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</si>
  <si>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</si>
  <si>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</si>
  <si>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</si>
  <si>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</si>
  <si>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</si>
  <si>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</si>
  <si>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</si>
  <si>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</si>
  <si>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</si>
  <si>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</si>
  <si>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</si>
  <si>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</si>
  <si>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</si>
  <si>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</si>
  <si>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</si>
  <si>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</si>
  <si>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</si>
  <si>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</si>
  <si>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</si>
  <si>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</si>
  <si>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</si>
  <si>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</si>
  <si>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</si>
  <si>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</si>
  <si>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</si>
  <si>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</si>
  <si>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</si>
  <si>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</si>
  <si>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</si>
  <si>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</si>
  <si>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</si>
  <si>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</si>
  <si>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</si>
  <si>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</si>
  <si>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</si>
  <si>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</si>
  <si>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</si>
  <si>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</si>
  <si>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</si>
  <si>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</si>
  <si>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</si>
  <si>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</si>
  <si>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</si>
  <si>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</si>
  <si>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</si>
  <si>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</si>
  <si>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</si>
  <si>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</si>
  <si>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</si>
  <si>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</si>
  <si>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</si>
  <si>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</si>
  <si>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</si>
  <si>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</si>
  <si>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</si>
  <si>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</si>
  <si>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</si>
  <si>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</si>
  <si>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</si>
  <si>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</si>
  <si>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</si>
  <si>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</si>
  <si>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</si>
  <si>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</si>
  <si>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</si>
  <si>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</si>
  <si>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</si>
  <si>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</si>
  <si>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</si>
  <si>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</si>
  <si>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</si>
  <si>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</si>
  <si>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</si>
  <si>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</si>
  <si>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</si>
  <si>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</si>
  <si>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</si>
  <si>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</si>
  <si>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</si>
  <si>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</si>
  <si>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</si>
  <si>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</si>
  <si>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</si>
  <si>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</si>
  <si>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</si>
  <si>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</si>
  <si>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</si>
  <si>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</si>
  <si>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</si>
  <si>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</si>
  <si>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</si>
  <si>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</si>
  <si>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</si>
  <si>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</si>
  <si>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</si>
  <si>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</si>
  <si>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</si>
  <si>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</si>
  <si>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</si>
  <si>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</si>
  <si>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</si>
  <si>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</si>
  <si>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</si>
  <si>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</si>
  <si>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</si>
  <si>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</si>
  <si>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</si>
  <si>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</si>
  <si>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</si>
  <si>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</si>
  <si>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</si>
  <si>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</si>
  <si>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</si>
  <si>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</si>
  <si>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</si>
  <si>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</si>
  <si>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</si>
  <si>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</si>
  <si>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</si>
  <si>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</si>
  <si>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</si>
  <si>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</si>
  <si>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</si>
  <si>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</si>
  <si>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</si>
  <si>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</si>
  <si>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</si>
  <si>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</si>
  <si>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</si>
  <si>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</si>
  <si>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</si>
  <si>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</si>
  <si>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</si>
  <si>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</si>
  <si>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</si>
  <si>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</si>
  <si>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</si>
  <si>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</si>
  <si>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</si>
  <si>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</si>
  <si>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</si>
  <si>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</si>
  <si>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</si>
  <si>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</si>
  <si>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</si>
  <si>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</si>
  <si>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</si>
  <si>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</si>
  <si>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</si>
  <si>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</si>
  <si>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</si>
  <si>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</si>
  <si>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</si>
  <si>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</si>
  <si>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</si>
  <si>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</si>
  <si>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</si>
  <si>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</si>
  <si>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</si>
  <si>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</si>
  <si>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</si>
  <si>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</si>
  <si>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</si>
  <si>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</si>
  <si>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</si>
  <si>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</si>
  <si>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</si>
  <si>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</si>
  <si>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</si>
  <si>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</si>
  <si>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</si>
  <si>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</si>
  <si>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</si>
  <si>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</si>
  <si>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</si>
  <si>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</si>
  <si>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</si>
  <si>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</si>
  <si>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</si>
  <si>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</si>
  <si>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</si>
  <si>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</si>
  <si>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</si>
  <si>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</si>
  <si>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</si>
  <si>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</si>
  <si>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</si>
  <si>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</si>
  <si>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</si>
  <si>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</si>
  <si>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</si>
  <si>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</si>
  <si>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</si>
  <si>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</si>
  <si>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</si>
  <si>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</si>
  <si>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</si>
  <si>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</si>
  <si>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</si>
  <si>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</si>
  <si>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</si>
  <si>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</si>
  <si>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</si>
  <si>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</si>
  <si>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</si>
  <si>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</si>
  <si>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</si>
  <si>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</si>
  <si>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</si>
  <si>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</si>
  <si>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</si>
  <si>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</si>
  <si>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</si>
  <si>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</si>
  <si>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</si>
  <si>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</si>
  <si>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</si>
  <si>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</si>
  <si>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</si>
  <si>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</si>
  <si>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</si>
  <si>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</si>
  <si>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</si>
  <si>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</si>
  <si>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</si>
  <si>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</si>
  <si>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</si>
  <si>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</si>
  <si>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</si>
  <si>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</si>
  <si>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</si>
  <si>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</si>
  <si>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</si>
  <si>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</si>
  <si>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</si>
  <si>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</si>
  <si>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</si>
  <si>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</si>
  <si>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</si>
  <si>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</si>
  <si>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</si>
  <si>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</si>
  <si>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</si>
  <si>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</si>
  <si>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</si>
  <si>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</si>
  <si>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</si>
  <si>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</si>
  <si>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</si>
  <si>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</si>
  <si>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</si>
  <si>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</si>
  <si>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</si>
  <si>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</si>
  <si>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</si>
  <si>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</si>
  <si>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</si>
  <si>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</si>
  <si>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</si>
  <si>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</si>
  <si>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</si>
  <si>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</si>
  <si>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</si>
  <si>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</si>
  <si>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</si>
  <si>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</si>
  <si>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</si>
  <si>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</si>
  <si>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</si>
  <si>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</si>
  <si>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</si>
  <si>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</si>
  <si>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</si>
  <si>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</si>
  <si>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</si>
  <si>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</si>
  <si>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</si>
  <si>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</si>
  <si>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</si>
  <si>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</si>
  <si>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</si>
  <si>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</si>
  <si>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</si>
  <si>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</si>
  <si>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</si>
  <si>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</si>
  <si>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</si>
  <si>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</si>
  <si>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</si>
  <si>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</si>
  <si>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</si>
  <si>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</si>
  <si>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</si>
  <si>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</si>
  <si>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</si>
  <si>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</si>
  <si>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</si>
  <si>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</si>
  <si>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</si>
  <si>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</si>
  <si>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</si>
  <si>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</si>
  <si>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</si>
  <si>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</si>
  <si>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</si>
  <si>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</si>
  <si>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</si>
  <si>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</si>
  <si>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</si>
  <si>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</si>
  <si>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</si>
  <si>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</si>
  <si>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</si>
  <si>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</si>
  <si>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</si>
  <si>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</si>
  <si>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</si>
  <si>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</si>
  <si>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</si>
  <si>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</si>
  <si>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</si>
  <si>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</si>
  <si>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</si>
  <si>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</si>
  <si>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</si>
  <si>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</si>
  <si>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</si>
  <si>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</si>
  <si>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</si>
  <si>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</si>
  <si>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</si>
  <si>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</si>
  <si>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</si>
  <si>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</si>
  <si>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</si>
  <si>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</si>
  <si>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</si>
  <si>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</si>
  <si>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</si>
  <si>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</si>
  <si>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</si>
  <si>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</si>
  <si>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</si>
  <si>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</si>
  <si>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</si>
  <si>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</si>
  <si>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</si>
  <si>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</si>
  <si>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</si>
  <si>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</si>
  <si>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</si>
  <si>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</si>
  <si>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</si>
  <si>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</si>
  <si>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</si>
  <si>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</si>
  <si>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</si>
  <si>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</si>
  <si>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</si>
  <si>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</si>
  <si>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</si>
  <si>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</si>
  <si>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</si>
  <si>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</si>
  <si>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</si>
  <si>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</si>
  <si>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</si>
  <si>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</si>
  <si>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</si>
  <si>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</si>
  <si>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</si>
  <si>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</si>
  <si>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</si>
  <si>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</si>
  <si>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</si>
  <si>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</si>
  <si>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</si>
  <si>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</si>
  <si>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</si>
  <si>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</si>
  <si>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</si>
  <si>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</si>
  <si>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</si>
  <si>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</si>
  <si>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</si>
  <si>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</si>
  <si>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</si>
  <si>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</si>
  <si>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</si>
  <si>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</si>
  <si>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</si>
  <si>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</si>
  <si>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</si>
  <si>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</si>
  <si>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</si>
  <si>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</si>
  <si>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</si>
  <si>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</si>
  <si>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</si>
  <si>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</si>
  <si>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</si>
  <si>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</si>
  <si>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</si>
  <si>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</si>
  <si>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</si>
  <si>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</si>
  <si>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</si>
  <si>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</si>
  <si>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</si>
  <si>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</si>
  <si>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</si>
  <si>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</si>
  <si>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</si>
  <si>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</si>
  <si>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</si>
  <si>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</si>
  <si>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</si>
  <si>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</si>
  <si>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</si>
  <si>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</si>
  <si>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</si>
  <si>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</si>
  <si>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</si>
  <si>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</si>
  <si>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</si>
  <si>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</si>
  <si>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</si>
  <si>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</si>
  <si>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</si>
  <si>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</si>
  <si>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</si>
  <si>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</si>
  <si>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</si>
  <si>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</si>
  <si>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</si>
  <si>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</si>
  <si>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</si>
  <si>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</si>
  <si>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</si>
  <si>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</si>
  <si>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</si>
  <si>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</si>
  <si>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</si>
  <si>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</si>
  <si>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</si>
  <si>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</si>
  <si>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</si>
  <si>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</si>
  <si>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</si>
  <si>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</si>
  <si>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</si>
  <si>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</si>
  <si>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</si>
  <si>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</si>
  <si>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</si>
  <si>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</si>
  <si>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</si>
  <si>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</si>
  <si>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</si>
  <si>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</si>
  <si>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</si>
  <si>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</si>
  <si>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</si>
  <si>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</si>
  <si>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</si>
  <si>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</si>
  <si>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</si>
  <si>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</si>
  <si>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</si>
  <si>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</si>
  <si>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</si>
  <si>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</si>
  <si>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</si>
  <si>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</si>
  <si>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</si>
  <si>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</si>
  <si>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</si>
  <si>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</si>
  <si>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</si>
  <si>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</si>
  <si>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</si>
  <si>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</si>
  <si>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</si>
  <si>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</si>
  <si>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</si>
  <si>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</si>
  <si>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</si>
  <si>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</si>
  <si>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</si>
  <si>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</si>
  <si>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</si>
  <si>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</si>
  <si>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</si>
  <si>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</si>
  <si>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</si>
  <si>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</si>
  <si>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</si>
  <si>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</si>
  <si>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</si>
  <si>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</si>
  <si>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</si>
  <si>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</si>
  <si>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</si>
  <si>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</si>
  <si>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</si>
  <si>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</si>
  <si>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</si>
  <si>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</si>
  <si>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</si>
  <si>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</si>
  <si>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</si>
  <si>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</si>
  <si>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</si>
  <si>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</si>
  <si>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</si>
  <si>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</si>
  <si>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</si>
  <si>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</si>
  <si>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</si>
  <si>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</si>
  <si>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</si>
  <si>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</si>
  <si>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</si>
  <si>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</si>
  <si>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</si>
  <si>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</si>
  <si>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</si>
  <si>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</si>
  <si>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</si>
  <si>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</si>
  <si>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</si>
  <si>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</si>
  <si>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</si>
  <si>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</si>
  <si>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</si>
  <si>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</si>
  <si>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</si>
  <si>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</si>
  <si>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</si>
  <si>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</si>
  <si>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</si>
  <si>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</si>
  <si>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</si>
  <si>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</si>
  <si>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</si>
  <si>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</si>
  <si>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</si>
  <si>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</si>
  <si>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</si>
  <si>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</si>
  <si>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</si>
  <si>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</si>
  <si>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</si>
  <si>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</si>
  <si>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</si>
  <si>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</si>
  <si>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</si>
  <si>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</si>
  <si>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</si>
  <si>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</si>
  <si>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</si>
  <si>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</si>
  <si>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</si>
  <si>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</si>
  <si>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</si>
  <si>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</si>
  <si>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</si>
  <si>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</si>
  <si>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</si>
  <si>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</si>
  <si>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</si>
  <si>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</si>
  <si>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</si>
  <si>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</si>
  <si>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</si>
  <si>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</si>
  <si>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</si>
  <si>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</si>
  <si>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</si>
  <si>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</si>
  <si>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</si>
  <si>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</si>
  <si>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</si>
  <si>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</si>
  <si>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</si>
  <si>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</si>
  <si>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</si>
  <si>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</si>
  <si>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</si>
  <si>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</si>
  <si>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</si>
  <si>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</si>
  <si>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</si>
  <si>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</si>
  <si>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</si>
  <si>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</si>
  <si>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</si>
  <si>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</si>
  <si>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</si>
  <si>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</si>
  <si>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</si>
  <si>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</si>
  <si>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</si>
  <si>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</si>
  <si>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</si>
  <si>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</si>
  <si>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</si>
  <si>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</si>
  <si>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</si>
  <si>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</si>
  <si>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</si>
  <si>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</si>
  <si>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</si>
  <si>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</si>
  <si>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</si>
  <si>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</si>
  <si>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</si>
  <si>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</si>
  <si>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</si>
  <si>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</si>
  <si>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</si>
  <si>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</si>
  <si>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</si>
  <si>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</si>
  <si>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</si>
  <si>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</si>
  <si>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</si>
  <si>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</si>
  <si>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</si>
  <si>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</si>
  <si>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</si>
  <si>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</si>
  <si>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</si>
  <si>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</si>
  <si>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</si>
  <si>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</si>
  <si>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</si>
  <si>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</si>
  <si>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</si>
  <si>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</si>
  <si>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</si>
  <si>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</si>
  <si>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</si>
  <si>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</si>
  <si>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</si>
  <si>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</si>
  <si>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</si>
  <si>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</si>
  <si>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</si>
  <si>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</si>
  <si>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</si>
  <si>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</si>
  <si>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</si>
  <si>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</si>
  <si>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</si>
  <si>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</si>
  <si>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</si>
  <si>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</si>
  <si>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</si>
  <si>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</si>
  <si>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</si>
  <si>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</si>
  <si>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</si>
  <si>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</si>
  <si>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</si>
  <si>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</si>
  <si>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</si>
  <si>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</si>
  <si>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</si>
  <si>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</si>
  <si>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</si>
  <si>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</si>
  <si>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</si>
  <si>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</si>
  <si>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</si>
  <si>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</si>
  <si>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</si>
  <si>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</si>
  <si>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</si>
  <si>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</si>
  <si>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</si>
  <si>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</si>
  <si>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</si>
  <si>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</si>
  <si>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</si>
  <si>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</si>
  <si>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</si>
  <si>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</si>
  <si>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</si>
  <si>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</si>
  <si>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</si>
  <si>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</si>
  <si>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</si>
  <si>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</si>
  <si>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</si>
  <si>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</si>
  <si>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</si>
  <si>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</si>
  <si>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</si>
  <si>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</si>
  <si>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</si>
  <si>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</si>
  <si>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</si>
  <si>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</si>
  <si>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</si>
  <si>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</si>
  <si>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</si>
  <si>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</si>
  <si>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</si>
  <si>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</si>
  <si>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</si>
  <si>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</si>
  <si>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</si>
  <si>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</si>
  <si>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</si>
  <si>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</si>
  <si>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</si>
  <si>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</si>
  <si>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</si>
  <si>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</si>
  <si>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</si>
  <si>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</si>
  <si>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</si>
  <si>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</si>
  <si>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</si>
  <si>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</si>
  <si>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</si>
  <si>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</si>
  <si>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</si>
  <si>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</si>
  <si>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</si>
  <si>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</si>
  <si>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</si>
  <si>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</si>
  <si>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</si>
  <si>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</si>
  <si>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</si>
  <si>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</si>
  <si>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</si>
  <si>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</si>
  <si>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</si>
  <si>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</si>
  <si>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</si>
  <si>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</si>
  <si>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</si>
  <si>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</si>
  <si>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</si>
  <si>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</si>
  <si>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</si>
  <si>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</si>
  <si>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</si>
  <si>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</si>
  <si>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</si>
  <si>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</si>
  <si>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</si>
  <si>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</si>
  <si>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</si>
  <si>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</si>
  <si>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</si>
  <si>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</si>
  <si>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</si>
  <si>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</si>
  <si>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</si>
  <si>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</si>
  <si>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</si>
  <si>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</si>
  <si>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</si>
  <si>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</si>
  <si>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</si>
  <si>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</si>
  <si>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</si>
  <si>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</si>
  <si>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</si>
  <si>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</si>
  <si>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</si>
  <si>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</si>
  <si>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</si>
  <si>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</si>
  <si>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</si>
  <si>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</si>
  <si>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</si>
  <si>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</si>
  <si>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</si>
  <si>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</si>
  <si>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</si>
  <si>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</si>
  <si>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</si>
  <si>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</si>
  <si>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</si>
  <si>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</si>
  <si>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</si>
  <si>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</si>
  <si>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</si>
  <si>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</si>
  <si>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</si>
  <si>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</si>
  <si>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</si>
  <si>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</si>
  <si>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</si>
  <si>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</si>
  <si>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</si>
  <si>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</si>
  <si>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</si>
  <si>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</si>
  <si>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</si>
  <si>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</si>
  <si>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</si>
  <si>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</si>
  <si>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</si>
  <si>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</si>
  <si>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</si>
  <si>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</si>
  <si>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</si>
  <si>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</si>
  <si>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</si>
  <si>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</si>
  <si>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</si>
  <si>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</si>
  <si>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</si>
  <si>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</si>
  <si>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</si>
  <si>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</si>
  <si>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</si>
  <si>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</si>
  <si>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</si>
  <si>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</si>
  <si>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</si>
  <si>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</si>
  <si>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</si>
  <si>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</si>
  <si>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</si>
  <si>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</si>
  <si>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</si>
  <si>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</si>
  <si>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</si>
  <si>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</si>
  <si>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</si>
  <si>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</si>
  <si>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</si>
  <si>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</si>
  <si>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</si>
  <si>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</si>
  <si>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</si>
  <si>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</si>
  <si>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</si>
  <si>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</si>
  <si>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</si>
  <si>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</si>
  <si>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</si>
  <si>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</si>
  <si>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</si>
  <si>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</si>
  <si>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</si>
  <si>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</si>
  <si>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</si>
  <si>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</si>
  <si>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</si>
  <si>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</si>
  <si>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</si>
  <si>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</si>
  <si>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</si>
  <si>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</si>
  <si>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</si>
  <si>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</si>
  <si>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</si>
  <si>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</si>
  <si>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</si>
  <si>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</si>
  <si>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</si>
  <si>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</si>
  <si>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</si>
  <si>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</si>
  <si>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</si>
  <si>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</si>
  <si>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</si>
  <si>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</si>
  <si>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</si>
  <si>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</si>
  <si>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</si>
  <si>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</si>
  <si>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</si>
  <si>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</si>
  <si>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</si>
  <si>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</si>
  <si>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</si>
  <si>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</si>
  <si>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</si>
  <si>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</si>
  <si>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</si>
  <si>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</si>
  <si>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</si>
  <si>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</si>
  <si>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</si>
  <si>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</si>
  <si>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</si>
  <si>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</si>
  <si>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</si>
  <si>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</si>
  <si>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</si>
  <si>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</si>
  <si>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</si>
  <si>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</si>
  <si>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</si>
  <si>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</si>
  <si>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</si>
  <si>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</si>
  <si>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</si>
  <si>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</si>
  <si>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</si>
  <si>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</si>
  <si>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</si>
  <si>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</si>
  <si>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</si>
  <si>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</si>
  <si>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</si>
  <si>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</si>
  <si>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</si>
  <si>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</si>
  <si>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</si>
  <si>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</si>
  <si>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</si>
  <si>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</si>
  <si>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</si>
  <si>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</si>
  <si>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</si>
  <si>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</si>
  <si>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</si>
  <si>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</si>
  <si>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</si>
  <si>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</si>
  <si>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</si>
  <si>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</si>
  <si>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</si>
  <si>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</si>
  <si>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</si>
  <si>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</si>
  <si>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</si>
  <si>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</si>
  <si>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</si>
  <si>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</si>
  <si>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</si>
  <si>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</si>
  <si>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</si>
  <si>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</si>
  <si>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</si>
  <si>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</si>
  <si>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</si>
  <si>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</si>
  <si>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</si>
  <si>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</si>
  <si>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</si>
  <si>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</si>
  <si>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</si>
  <si>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</si>
  <si>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</si>
  <si>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</si>
  <si>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</si>
  <si>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</si>
  <si>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</si>
  <si>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</si>
  <si>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</si>
  <si>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</si>
  <si>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</si>
  <si>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</si>
  <si>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</si>
  <si>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</si>
  <si>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</si>
  <si>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</si>
  <si>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</si>
  <si>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</si>
  <si>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</si>
  <si>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</si>
  <si>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</si>
  <si>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</si>
  <si>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</si>
  <si>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</si>
  <si>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</si>
  <si>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</si>
  <si>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</si>
  <si>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</si>
  <si>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</si>
  <si>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</si>
  <si>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</si>
  <si>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</si>
  <si>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</si>
  <si>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</si>
  <si>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</si>
  <si>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</si>
  <si>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</si>
  <si>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</si>
  <si>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</si>
  <si>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</si>
  <si>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</si>
  <si>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</si>
  <si>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</si>
  <si>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</si>
  <si>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</si>
  <si>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</si>
  <si>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</si>
  <si>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</si>
  <si>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</si>
  <si>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</si>
  <si>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</si>
  <si>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</si>
  <si>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</si>
  <si>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</si>
  <si>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</si>
  <si>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</si>
  <si>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</si>
  <si>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</si>
  <si>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</si>
  <si>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</si>
  <si>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</si>
  <si>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</si>
  <si>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</si>
  <si>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</si>
  <si>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</si>
  <si>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</si>
  <si>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</si>
  <si>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</si>
  <si>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</si>
  <si>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</si>
  <si>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</si>
  <si>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</si>
  <si>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</si>
  <si>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</si>
  <si>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</si>
  <si>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</si>
  <si>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</si>
  <si>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</si>
  <si>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</si>
  <si>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</si>
  <si>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</si>
  <si>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</si>
  <si>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</si>
  <si>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</si>
  <si>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</si>
  <si>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</si>
  <si>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</si>
  <si>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</si>
  <si>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</si>
  <si>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</si>
  <si>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</si>
  <si>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</si>
  <si>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</si>
  <si>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</si>
  <si>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</si>
  <si>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</si>
  <si>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</si>
  <si>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</si>
  <si>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</si>
  <si>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</si>
  <si>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</si>
  <si>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</si>
  <si>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</si>
  <si>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</si>
  <si>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</si>
  <si>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</si>
  <si>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</si>
  <si>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</si>
  <si>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</si>
  <si>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</si>
  <si>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</si>
  <si>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</si>
  <si>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</si>
  <si>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</si>
  <si>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</si>
  <si>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</si>
  <si>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</si>
  <si>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</si>
  <si>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</si>
  <si>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</si>
  <si>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</si>
  <si>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</si>
  <si>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</si>
  <si>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</si>
  <si>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</si>
  <si>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</si>
  <si>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</si>
  <si>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</si>
  <si>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</si>
  <si>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</si>
  <si>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</si>
  <si>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</si>
  <si>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</si>
  <si>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</si>
  <si>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</si>
  <si>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</si>
  <si>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</si>
  <si>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</si>
  <si>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</si>
  <si>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</si>
  <si>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</si>
  <si>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</si>
  <si>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</si>
  <si>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</si>
  <si>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</si>
  <si>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</si>
  <si>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</si>
  <si>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</si>
  <si>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</si>
  <si>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</si>
  <si>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</si>
  <si>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</si>
  <si>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</si>
  <si>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</si>
  <si>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</si>
  <si>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</si>
  <si>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</si>
  <si>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</si>
  <si>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</si>
  <si>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</si>
  <si>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</si>
  <si>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</si>
  <si>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</si>
  <si>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</si>
  <si>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</si>
  <si>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</si>
  <si>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</si>
  <si>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</si>
  <si>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</si>
  <si>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</si>
  <si>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</si>
  <si>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</si>
  <si>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</si>
  <si>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</si>
  <si>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</si>
  <si>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</si>
  <si>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</si>
  <si>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</si>
  <si>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</si>
  <si>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</si>
  <si>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</si>
  <si>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</si>
  <si>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</si>
  <si>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</si>
  <si>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</si>
  <si>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</si>
  <si>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</si>
  <si>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</si>
  <si>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</si>
  <si>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</si>
  <si>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</si>
  <si>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</si>
  <si>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</si>
  <si>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</si>
  <si>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</si>
  <si>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</si>
  <si>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</si>
  <si>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</si>
  <si>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</si>
  <si>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</si>
  <si>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</si>
  <si>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</si>
  <si>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</si>
  <si>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</si>
  <si>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</si>
  <si>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</si>
  <si>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</si>
  <si>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</si>
  <si>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</si>
  <si>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</si>
  <si>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</si>
  <si>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</si>
  <si>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</si>
  <si>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</si>
  <si>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</si>
  <si>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</si>
  <si>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</si>
  <si>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</si>
  <si>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</si>
  <si>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</si>
  <si>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</si>
  <si>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</si>
  <si>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</si>
  <si>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</si>
  <si>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</si>
  <si>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</si>
  <si>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</si>
  <si>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</si>
  <si>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</si>
  <si>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</si>
  <si>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</si>
  <si>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</si>
  <si>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</si>
  <si>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</si>
  <si>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</si>
  <si>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</si>
  <si>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</si>
  <si>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</si>
  <si>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</si>
  <si>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</si>
  <si>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</si>
  <si>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</si>
  <si>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</si>
  <si>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</si>
  <si>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</si>
  <si>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</si>
  <si>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</si>
  <si>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</si>
  <si>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</si>
  <si>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</si>
  <si>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</si>
  <si>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</si>
  <si>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</si>
  <si>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</si>
  <si>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</si>
  <si>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</si>
  <si>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</si>
  <si>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</si>
  <si>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</si>
  <si>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</si>
  <si>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</si>
  <si>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</si>
  <si>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</si>
  <si>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</si>
  <si>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</si>
  <si>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</si>
  <si>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</si>
  <si>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</si>
  <si>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</si>
  <si>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</si>
  <si>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</si>
  <si>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</si>
  <si>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</si>
  <si>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</si>
  <si>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</si>
  <si>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</si>
  <si>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</si>
  <si>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</si>
  <si>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</si>
  <si>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</si>
  <si>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</si>
  <si>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</si>
  <si>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</si>
  <si>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</si>
  <si>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</si>
  <si>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</si>
  <si>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</si>
  <si>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</si>
  <si>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</si>
  <si>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</si>
  <si>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</si>
  <si>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</si>
  <si>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</si>
  <si>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</si>
  <si>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</si>
  <si>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</si>
  <si>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</si>
  <si>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</si>
  <si>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</si>
  <si>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</si>
  <si>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</si>
  <si>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</si>
  <si>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</si>
  <si>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</si>
  <si>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</si>
  <si>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</si>
  <si>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</si>
  <si>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</si>
  <si>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</si>
  <si>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</si>
  <si>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</si>
  <si>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</si>
  <si>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</si>
  <si>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</si>
  <si>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</si>
  <si>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</si>
  <si>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</si>
  <si>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</si>
  <si>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</si>
  <si>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</si>
  <si>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</si>
  <si>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</si>
  <si>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</si>
  <si>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</si>
  <si>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</si>
  <si>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</si>
  <si>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</si>
  <si>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</si>
  <si>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</si>
  <si>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</si>
  <si>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</si>
  <si>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</si>
  <si>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</si>
  <si>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</si>
  <si>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</si>
  <si>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</si>
  <si>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</si>
  <si>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</si>
  <si>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</si>
  <si>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</si>
  <si>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</si>
  <si>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</si>
  <si>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</si>
  <si>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</si>
  <si>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</si>
  <si>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</si>
  <si>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</si>
  <si>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</si>
  <si>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</si>
  <si>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</si>
  <si>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</si>
  <si>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</si>
  <si>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</si>
  <si>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</si>
  <si>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</si>
  <si>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</si>
  <si>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</si>
  <si>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</si>
  <si>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</si>
  <si>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</si>
  <si>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</si>
  <si>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</si>
  <si>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</si>
  <si>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</si>
  <si>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</si>
  <si>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</si>
  <si>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</si>
  <si>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</si>
  <si>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</si>
  <si>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</si>
  <si>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</si>
  <si>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</si>
  <si>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</si>
  <si>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</si>
  <si>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</si>
  <si>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</si>
  <si>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</si>
  <si>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</si>
  <si>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</si>
  <si>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</si>
  <si>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</si>
  <si>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</si>
  <si>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</si>
  <si>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</si>
  <si>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</si>
  <si>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</si>
  <si>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</si>
  <si>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</si>
  <si>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</si>
  <si>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</si>
  <si>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</si>
  <si>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</si>
  <si>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</si>
  <si>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</si>
  <si>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</si>
  <si>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</si>
  <si>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</si>
  <si>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</si>
  <si>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</si>
  <si>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</si>
  <si>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</si>
  <si>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</si>
  <si>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</si>
  <si>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</si>
  <si>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</si>
  <si>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</si>
  <si>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</si>
  <si>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</si>
  <si>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</si>
  <si>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</si>
  <si>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</si>
  <si>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</si>
  <si>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</si>
  <si>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</si>
  <si>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</si>
  <si>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</si>
  <si>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</si>
  <si>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</si>
  <si>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</si>
  <si>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</si>
  <si>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</si>
  <si>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</si>
  <si>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</si>
  <si>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</si>
  <si>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</si>
  <si>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</si>
  <si>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</si>
  <si>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</si>
  <si>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</si>
  <si>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</si>
  <si>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</si>
  <si>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</si>
  <si>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</si>
  <si>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</si>
  <si>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</si>
  <si>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</si>
  <si>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</si>
  <si>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</si>
  <si>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</si>
  <si>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</si>
  <si>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</si>
  <si>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</si>
  <si>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</si>
  <si>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</si>
  <si>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</si>
  <si>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</si>
  <si>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</si>
  <si>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</si>
  <si>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</si>
  <si>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</si>
  <si>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</si>
  <si>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</si>
  <si>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</si>
  <si>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</si>
  <si>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</si>
  <si>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</si>
  <si>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</si>
  <si>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</si>
  <si>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</si>
  <si>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</si>
  <si>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</si>
  <si>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</si>
  <si>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</si>
  <si>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</si>
  <si>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</si>
  <si>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</si>
  <si>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</si>
  <si>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</si>
  <si>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</si>
  <si>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</si>
  <si>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</si>
  <si>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</si>
  <si>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</si>
  <si>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</si>
  <si>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</si>
  <si>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</si>
  <si>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</si>
  <si>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</si>
  <si>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</si>
  <si>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</si>
  <si>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</si>
  <si>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</si>
  <si>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</si>
  <si>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</si>
  <si>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</si>
  <si>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</si>
  <si>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</si>
  <si>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</si>
  <si>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</si>
  <si>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</si>
  <si>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</si>
  <si>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</si>
  <si>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</si>
  <si>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</si>
  <si>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</si>
  <si>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</si>
  <si>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</si>
  <si>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</si>
  <si>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</si>
  <si>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</si>
  <si>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</si>
  <si>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</si>
  <si>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</si>
  <si>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</si>
  <si>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</si>
  <si>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</si>
  <si>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</si>
  <si>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</si>
  <si>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</si>
  <si>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</si>
  <si>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</si>
  <si>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</si>
  <si>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</si>
  <si>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</si>
  <si>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</si>
  <si>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</si>
  <si>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</si>
  <si>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</si>
  <si>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</si>
  <si>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</si>
  <si>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</si>
  <si>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</si>
  <si>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</si>
  <si>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</si>
  <si>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</si>
  <si>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</si>
  <si>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</si>
  <si>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</si>
  <si>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</si>
  <si>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</si>
  <si>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</si>
  <si>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</si>
  <si>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</si>
  <si>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</si>
  <si>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</si>
  <si>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</si>
  <si>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</si>
  <si>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</si>
  <si>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</si>
  <si>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</si>
  <si>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</si>
  <si>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</si>
  <si>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</si>
  <si>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</si>
  <si>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</si>
  <si>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</si>
  <si>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</si>
  <si>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</si>
  <si>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</si>
  <si>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</si>
  <si>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</si>
  <si>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</si>
  <si>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</si>
  <si>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</si>
  <si>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</si>
  <si>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</si>
  <si>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</si>
  <si>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</si>
  <si>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</si>
  <si>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</si>
  <si>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</si>
  <si>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</si>
  <si>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</si>
  <si>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</si>
  <si>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</si>
  <si>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</si>
  <si>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</si>
  <si>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</si>
  <si>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</si>
  <si>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</si>
  <si>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</si>
  <si>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</si>
  <si>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</si>
  <si>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</si>
  <si>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</si>
  <si>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</si>
  <si>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</si>
  <si>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</si>
  <si>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</si>
  <si>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</si>
  <si>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</si>
  <si>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</si>
  <si>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</si>
  <si>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</si>
  <si>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</si>
  <si>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</si>
  <si>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</si>
  <si>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</si>
  <si>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</si>
  <si>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</si>
  <si>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</si>
  <si>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</si>
  <si>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</si>
  <si>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</si>
  <si>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</si>
  <si>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</si>
  <si>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</si>
  <si>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</si>
  <si>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</si>
  <si>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</si>
  <si>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</si>
  <si>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</si>
  <si>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</si>
  <si>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</si>
  <si>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</si>
  <si>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</si>
  <si>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</si>
  <si>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</si>
  <si>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</si>
  <si>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</si>
  <si>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</si>
  <si>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</si>
  <si>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</si>
  <si>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</si>
  <si>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</si>
  <si>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</si>
  <si>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</si>
  <si>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</si>
  <si>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</si>
  <si>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</si>
  <si>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</si>
  <si>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</si>
  <si>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</si>
  <si>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</si>
  <si>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</si>
  <si>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</si>
  <si>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</si>
  <si>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</si>
  <si>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</si>
  <si>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</si>
  <si>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</si>
  <si>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</si>
  <si>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</si>
  <si>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</si>
  <si>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</si>
  <si>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</si>
  <si>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</si>
  <si>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</si>
  <si>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</si>
  <si>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</si>
  <si>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</si>
  <si>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</si>
  <si>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</si>
  <si>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</si>
  <si>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</si>
  <si>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</si>
  <si>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</si>
  <si>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</si>
  <si>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</si>
  <si>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</si>
  <si>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</si>
  <si>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</si>
  <si>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</si>
  <si>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</si>
  <si>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</si>
  <si>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</si>
  <si>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</si>
  <si>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</si>
  <si>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</si>
  <si>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</si>
  <si>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</si>
  <si>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</si>
  <si>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</si>
  <si>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</si>
  <si>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</si>
  <si>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</si>
  <si>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</si>
  <si>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</si>
  <si>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</si>
  <si>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</si>
  <si>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</si>
  <si>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</si>
  <si>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</si>
  <si>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</si>
  <si>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</si>
  <si>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</si>
  <si>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</si>
  <si>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</si>
  <si>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</si>
  <si>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</si>
  <si>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</si>
  <si>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</si>
  <si>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</si>
  <si>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</si>
  <si>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</si>
  <si>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</si>
  <si>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</si>
  <si>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</si>
  <si>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</si>
  <si>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</si>
  <si>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</si>
  <si>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</si>
  <si>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</si>
  <si>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</si>
  <si>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</si>
  <si>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</si>
  <si>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</si>
  <si>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</si>
  <si>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</si>
  <si>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</si>
  <si>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</si>
  <si>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</si>
  <si>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</si>
  <si>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</si>
  <si>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</si>
  <si>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</si>
  <si>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</si>
  <si>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</si>
  <si>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</si>
  <si>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</si>
  <si>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</si>
  <si>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</si>
  <si>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</si>
  <si>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</si>
  <si>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</si>
  <si>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</si>
  <si>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</si>
  <si>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</si>
  <si>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</si>
  <si>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</si>
  <si>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</si>
  <si>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</si>
  <si>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</si>
  <si>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</si>
  <si>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</si>
  <si>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</si>
  <si>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</si>
  <si>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</si>
  <si>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</si>
  <si>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</si>
  <si>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</si>
  <si>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</si>
  <si>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</si>
  <si>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</si>
  <si>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</si>
  <si>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</si>
  <si>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</si>
  <si>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</si>
  <si>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</si>
  <si>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</si>
  <si>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</si>
  <si>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</si>
  <si>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</si>
  <si>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</si>
  <si>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</si>
  <si>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</si>
  <si>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</si>
  <si>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</si>
  <si>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</si>
  <si>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</si>
  <si>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</si>
  <si>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</si>
  <si>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</si>
  <si>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</si>
  <si>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</si>
  <si>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</si>
  <si>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</si>
  <si>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</si>
  <si>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</si>
  <si>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</si>
  <si>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</si>
  <si>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</si>
  <si>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</si>
  <si>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</si>
  <si>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</si>
  <si>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</si>
  <si>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</si>
  <si>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</si>
  <si>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</si>
  <si>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</si>
  <si>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</si>
  <si>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</si>
  <si>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</si>
  <si>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</si>
  <si>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</si>
  <si>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</si>
  <si>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</si>
  <si>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</si>
  <si>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</si>
  <si>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</si>
  <si>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</si>
  <si>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</si>
  <si>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</si>
  <si>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</si>
  <si>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</si>
  <si>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</si>
  <si>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</si>
  <si>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</si>
  <si>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</si>
  <si>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</si>
  <si>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</si>
  <si>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</si>
  <si>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</si>
  <si>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</si>
  <si>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</si>
  <si>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</si>
  <si>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</si>
  <si>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</si>
  <si>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</si>
  <si>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</si>
  <si>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</si>
  <si>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</si>
  <si>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</si>
  <si>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</si>
  <si>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</si>
  <si>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</si>
  <si>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</si>
  <si>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</si>
  <si>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</si>
  <si>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</si>
  <si>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</si>
  <si>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</si>
  <si>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</si>
  <si>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</si>
  <si>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</si>
  <si>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</si>
  <si>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</si>
  <si>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</si>
  <si>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</si>
  <si>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</si>
  <si>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</si>
  <si>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</si>
  <si>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</si>
  <si>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</si>
  <si>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</si>
  <si>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</si>
  <si>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</si>
  <si>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</si>
  <si>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</si>
  <si>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</si>
  <si>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</si>
  <si>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</si>
  <si>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</si>
  <si>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</si>
  <si>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</si>
  <si>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</si>
  <si>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</si>
  <si>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</si>
  <si>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</si>
  <si>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</si>
  <si>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</si>
  <si>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</si>
  <si>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</si>
  <si>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</si>
  <si>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</si>
  <si>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</si>
  <si>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</si>
  <si>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</si>
  <si>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</si>
  <si>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</si>
  <si>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</si>
  <si>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</si>
  <si>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</si>
  <si>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</si>
  <si>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</si>
  <si>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</si>
  <si>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</si>
  <si>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</si>
  <si>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</si>
  <si>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</si>
  <si>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</si>
  <si>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</si>
  <si>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</si>
  <si>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</si>
  <si>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</si>
  <si>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</si>
  <si>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</si>
  <si>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</si>
  <si>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</si>
  <si>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</si>
  <si>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</si>
  <si>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</si>
  <si>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</si>
  <si>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</si>
  <si>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</si>
  <si>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</si>
  <si>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</si>
  <si>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</si>
  <si>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</si>
  <si>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</si>
  <si>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</si>
  <si>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</si>
  <si>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</si>
  <si>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</si>
  <si>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</si>
  <si>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</si>
  <si>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</si>
  <si>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</si>
  <si>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</si>
  <si>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</si>
  <si>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</si>
  <si>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</si>
  <si>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</si>
  <si>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</si>
  <si>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</si>
  <si>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</si>
  <si>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</si>
  <si>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</si>
  <si>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</si>
  <si>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</si>
  <si>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</si>
  <si>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</si>
  <si>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</si>
  <si>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</si>
  <si>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</si>
  <si>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</si>
  <si>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</si>
  <si>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</si>
  <si>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</si>
  <si>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</si>
  <si>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</si>
  <si>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</si>
  <si>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</si>
  <si>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</si>
  <si>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</si>
  <si>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</si>
  <si>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</si>
  <si>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</si>
  <si>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</si>
  <si>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</si>
  <si>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</si>
  <si>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</si>
  <si>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</si>
  <si>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</si>
  <si>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</si>
  <si>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</si>
  <si>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</si>
  <si>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</si>
  <si>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</si>
  <si>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</si>
  <si>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</si>
  <si>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</si>
  <si>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</si>
  <si>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</si>
  <si>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</si>
  <si>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</si>
  <si>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</si>
  <si>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</si>
  <si>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</si>
  <si>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</si>
  <si>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</si>
  <si>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</si>
  <si>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</si>
  <si>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</si>
  <si>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</si>
  <si>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</si>
  <si>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</si>
  <si>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</si>
  <si>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</si>
  <si>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</si>
  <si>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</si>
  <si>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</si>
  <si>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</si>
  <si>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</si>
  <si>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</si>
  <si>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</si>
  <si>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</si>
  <si>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</si>
  <si>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</si>
  <si>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</si>
  <si>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</si>
  <si>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</si>
  <si>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</si>
  <si>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</si>
  <si>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</si>
  <si>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</si>
  <si>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</si>
  <si>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</si>
  <si>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</si>
  <si>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</si>
  <si>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</si>
  <si>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</si>
  <si>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</si>
  <si>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</si>
  <si>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</si>
  <si>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</si>
  <si>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</si>
  <si>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</si>
  <si>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</si>
  <si>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</si>
  <si>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</si>
  <si>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</si>
  <si>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</si>
  <si>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</si>
  <si>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</si>
  <si>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</si>
  <si>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</si>
  <si>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</si>
  <si>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</si>
  <si>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</si>
  <si>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</si>
  <si>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</si>
  <si>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</si>
  <si>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</si>
  <si>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</si>
  <si>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</si>
  <si>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</si>
  <si>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</si>
  <si>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</si>
  <si>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</si>
  <si>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</si>
  <si>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</si>
  <si>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</si>
  <si>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</si>
  <si>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</si>
  <si>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</si>
  <si>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</si>
  <si>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</si>
  <si>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</si>
  <si>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</si>
  <si>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</si>
  <si>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</si>
  <si>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</si>
  <si>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</si>
  <si>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</si>
  <si>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</si>
  <si>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</si>
  <si>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</si>
  <si>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</si>
  <si>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</si>
  <si>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</si>
  <si>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</si>
  <si>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</si>
  <si>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</si>
  <si>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</si>
  <si>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</si>
  <si>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</si>
  <si>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</si>
  <si>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</si>
  <si>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</si>
  <si>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</si>
  <si>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</si>
  <si>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</si>
  <si>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</si>
  <si>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</si>
  <si>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</si>
  <si>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</si>
  <si>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</si>
  <si>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</si>
  <si>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</si>
  <si>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</si>
  <si>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</si>
  <si>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</si>
  <si>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</si>
  <si>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</si>
  <si>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</si>
  <si>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</si>
  <si>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</si>
  <si>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</si>
  <si>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</si>
  <si>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</si>
  <si>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</si>
  <si>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</si>
  <si>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</si>
  <si>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</si>
  <si>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</si>
  <si>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</si>
  <si>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</si>
  <si>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</si>
  <si>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</si>
  <si>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</si>
  <si>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</si>
  <si>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</si>
  <si>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</si>
  <si>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</si>
  <si>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</si>
  <si>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</si>
  <si>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</si>
  <si>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</si>
  <si>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</si>
  <si>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</si>
  <si>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</si>
  <si>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</si>
  <si>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</si>
  <si>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</si>
  <si>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</si>
  <si>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</si>
  <si>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</si>
  <si>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</si>
  <si>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</si>
  <si>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</si>
  <si>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</si>
  <si>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</si>
  <si>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</si>
  <si>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</si>
  <si>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</si>
  <si>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</si>
  <si>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</si>
  <si>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</si>
  <si>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</si>
  <si>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</si>
  <si>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</si>
  <si>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</si>
  <si>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</si>
  <si>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</si>
  <si>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</si>
  <si>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</si>
  <si>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</si>
  <si>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</si>
  <si>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</si>
  <si>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</si>
  <si>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</si>
  <si>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</si>
  <si>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</si>
  <si>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</si>
  <si>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</si>
  <si>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</si>
  <si>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</si>
  <si>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</si>
  <si>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</si>
  <si>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</si>
  <si>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</si>
  <si>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</si>
  <si>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</si>
  <si>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</si>
  <si>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</si>
  <si>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</si>
  <si>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</si>
  <si>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</si>
  <si>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</si>
  <si>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</si>
  <si>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</si>
  <si>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</si>
  <si>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</si>
  <si>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</si>
  <si>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</si>
  <si>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</si>
  <si>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</si>
  <si>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</si>
  <si>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</si>
  <si>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</si>
  <si>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</si>
  <si>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</si>
  <si>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</si>
  <si>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</si>
  <si>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</si>
  <si>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</si>
  <si>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</si>
  <si>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</si>
  <si>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</si>
  <si>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</si>
  <si>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</si>
  <si>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</si>
  <si>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</si>
  <si>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</si>
  <si>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</si>
  <si>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</si>
  <si>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</si>
  <si>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</si>
  <si>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</si>
  <si>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</si>
  <si>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</si>
  <si>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</si>
  <si>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</si>
  <si>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</si>
  <si>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</si>
  <si>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</si>
  <si>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</si>
  <si>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</si>
  <si>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</si>
  <si>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</si>
  <si>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</si>
  <si>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</si>
  <si>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</si>
  <si>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</si>
  <si>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</si>
  <si>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</si>
  <si>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</si>
  <si>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</si>
  <si>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</si>
  <si>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</si>
  <si>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</si>
  <si>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</si>
  <si>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</si>
  <si>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</si>
  <si>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</si>
  <si>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</si>
  <si>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</si>
  <si>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</si>
  <si>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</si>
  <si>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</si>
  <si>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</si>
  <si>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</si>
  <si>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</si>
  <si>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</si>
  <si>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</si>
  <si>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</si>
  <si>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</si>
  <si>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</si>
  <si>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</si>
  <si>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</si>
  <si>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</si>
  <si>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</si>
  <si>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</si>
  <si>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</si>
  <si>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</si>
  <si>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</si>
  <si>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</si>
  <si>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</si>
  <si>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</si>
  <si>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</si>
  <si>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</si>
  <si>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</si>
  <si>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</si>
  <si>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</si>
  <si>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</si>
  <si>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</si>
  <si>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</si>
  <si>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</si>
  <si>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</si>
  <si>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</si>
  <si>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</si>
  <si>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</si>
  <si>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</si>
  <si>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</si>
  <si>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</si>
  <si>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</si>
  <si>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</si>
  <si>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</si>
  <si>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</si>
  <si>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</si>
  <si>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</si>
  <si>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</si>
  <si>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</si>
  <si>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</si>
  <si>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</si>
  <si>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</si>
  <si>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</si>
  <si>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</si>
  <si>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</si>
  <si>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</si>
  <si>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</si>
  <si>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</si>
  <si>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</si>
  <si>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</si>
  <si>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</si>
  <si>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</si>
  <si>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</si>
  <si>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</si>
  <si>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</si>
  <si>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</si>
  <si>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</si>
  <si>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</si>
  <si>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</si>
  <si>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</si>
  <si>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</si>
  <si>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</si>
  <si>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</si>
  <si>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</si>
  <si>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</si>
  <si>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</si>
  <si>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</si>
  <si>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</si>
  <si>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</si>
  <si>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</si>
  <si>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</si>
  <si>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</si>
  <si>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</si>
  <si>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</si>
  <si>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</si>
  <si>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</si>
  <si>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</si>
  <si>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</si>
  <si>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</si>
  <si>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</si>
  <si>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</si>
  <si>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</si>
  <si>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</si>
  <si>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</si>
  <si>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</si>
  <si>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</si>
  <si>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</si>
  <si>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</si>
  <si>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</si>
  <si>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</si>
  <si>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</si>
  <si>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</si>
  <si>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</si>
  <si>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</si>
  <si>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</si>
  <si>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</si>
  <si>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</si>
  <si>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</si>
  <si>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</si>
  <si>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</si>
  <si>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</si>
  <si>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</si>
  <si>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</si>
  <si>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</si>
  <si>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</si>
  <si>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</si>
  <si>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</si>
  <si>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</si>
  <si>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</si>
  <si>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</si>
  <si>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</si>
  <si>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</si>
  <si>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</si>
  <si>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</si>
  <si>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</si>
  <si>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</si>
  <si>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</si>
  <si>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</si>
  <si>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</si>
  <si>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</si>
  <si>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</si>
  <si>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</si>
  <si>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</si>
  <si>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</si>
  <si>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</si>
  <si>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</si>
  <si>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</si>
  <si>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</si>
  <si>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</si>
  <si>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</si>
  <si>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</si>
  <si>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</si>
  <si>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</si>
  <si>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</si>
  <si>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</si>
  <si>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</si>
  <si>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</si>
  <si>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</si>
  <si>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</si>
  <si>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</si>
  <si>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</si>
  <si>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</si>
  <si>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</si>
  <si>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</si>
  <si>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</si>
  <si>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</si>
  <si>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</si>
  <si>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</si>
  <si>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</si>
  <si>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</si>
  <si>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</si>
  <si>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</si>
  <si>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</si>
  <si>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</si>
  <si>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</si>
  <si>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</si>
  <si>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</si>
  <si>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</si>
  <si>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</si>
  <si>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</si>
  <si>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</si>
  <si>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</si>
  <si>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</si>
  <si>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</si>
  <si>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</si>
  <si>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</si>
  <si>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</si>
  <si>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</si>
  <si>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</si>
  <si>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</si>
  <si>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</si>
  <si>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</si>
  <si>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</si>
  <si>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</si>
  <si>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</si>
  <si>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</si>
  <si>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</si>
  <si>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</si>
  <si>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</si>
  <si>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</si>
  <si>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</si>
  <si>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</si>
  <si>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</si>
  <si>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</si>
  <si>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</si>
  <si>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</si>
  <si>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</si>
  <si>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</si>
  <si>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</si>
  <si>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</si>
  <si>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</si>
  <si>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</si>
  <si>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</si>
  <si>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</si>
  <si>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</si>
  <si>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</si>
  <si>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</si>
  <si>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</si>
  <si>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</si>
  <si>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</si>
  <si>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</si>
  <si>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</si>
  <si>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</si>
  <si>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</si>
  <si>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</si>
  <si>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</si>
  <si>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</si>
  <si>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</si>
  <si>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</si>
  <si>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</si>
  <si>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</si>
  <si>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</si>
  <si>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</si>
  <si>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</si>
  <si>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</si>
  <si>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</si>
  <si>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</si>
  <si>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</si>
  <si>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</si>
  <si>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</si>
  <si>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</si>
  <si>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</si>
  <si>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</si>
  <si>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</si>
  <si>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</si>
  <si>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</si>
  <si>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</si>
  <si>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</si>
  <si>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</si>
  <si>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</si>
  <si>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</si>
  <si>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</si>
  <si>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</si>
  <si>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</si>
  <si>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</si>
  <si>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</si>
  <si>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</si>
  <si>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</si>
  <si>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</si>
  <si>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</si>
  <si>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</si>
  <si>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</si>
  <si>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</si>
  <si>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</si>
  <si>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</si>
  <si>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</si>
  <si>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</si>
  <si>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</si>
  <si>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</si>
  <si>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</si>
  <si>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</si>
  <si>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</si>
  <si>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</si>
  <si>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</si>
  <si>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</si>
  <si>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</si>
  <si>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</si>
  <si>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</si>
  <si>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</si>
  <si>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</si>
  <si>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</si>
  <si>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</si>
  <si>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</si>
  <si>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</si>
  <si>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</si>
  <si>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</si>
  <si>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</si>
  <si>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</si>
  <si>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</si>
  <si>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</si>
  <si>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</si>
  <si>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</si>
  <si>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</si>
  <si>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</si>
  <si>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</si>
  <si>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</si>
  <si>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</si>
  <si>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</si>
  <si>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</si>
  <si>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</si>
  <si>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</si>
  <si>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</si>
  <si>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</si>
  <si>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</si>
  <si>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</si>
  <si>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</si>
  <si>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</si>
  <si>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</si>
  <si>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</si>
  <si>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</si>
  <si>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</si>
  <si>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</si>
  <si>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</si>
  <si>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</si>
  <si>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</si>
  <si>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</si>
  <si>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</si>
  <si>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</si>
  <si>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</si>
  <si>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</si>
  <si>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</si>
  <si>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</si>
  <si>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</si>
  <si>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</si>
  <si>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</si>
  <si>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</si>
  <si>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</si>
  <si>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</si>
  <si>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</si>
  <si>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</si>
  <si>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</si>
  <si>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</si>
  <si>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</si>
  <si>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</si>
  <si>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</si>
  <si>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</si>
  <si>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</si>
  <si>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</si>
  <si>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</si>
  <si>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</si>
  <si>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</si>
  <si>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</si>
  <si>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</si>
  <si>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</si>
  <si>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</si>
  <si>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</si>
  <si>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</si>
  <si>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</si>
  <si>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</si>
  <si>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</si>
  <si>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</si>
  <si>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</si>
  <si>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</si>
  <si>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</si>
  <si>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</si>
  <si>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</si>
  <si>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</si>
  <si>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</si>
  <si>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</si>
  <si>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</si>
  <si>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</si>
  <si>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</si>
  <si>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</si>
  <si>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</si>
  <si>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</si>
  <si>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</si>
  <si>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</si>
  <si>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</si>
  <si>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</si>
  <si>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</si>
  <si>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</si>
  <si>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</si>
  <si>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</si>
  <si>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</si>
  <si>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</si>
  <si>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</si>
  <si>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</si>
  <si>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</si>
  <si>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</si>
  <si>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</si>
  <si>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</si>
  <si>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</si>
  <si>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</si>
  <si>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</si>
  <si>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</si>
  <si>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</si>
  <si>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</si>
  <si>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</si>
  <si>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</si>
  <si>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</si>
  <si>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</si>
  <si>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</si>
  <si>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</si>
  <si>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</si>
  <si>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</si>
  <si>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</si>
  <si>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</si>
  <si>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</si>
  <si>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</si>
  <si>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</si>
  <si>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</si>
  <si>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</si>
  <si>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</si>
  <si>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</si>
  <si>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</si>
  <si>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</si>
  <si>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</si>
  <si>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</si>
  <si>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</si>
  <si>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</si>
  <si>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</si>
  <si>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</si>
  <si>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</si>
  <si>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</si>
  <si>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</si>
  <si>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</si>
  <si>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</si>
  <si>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</si>
  <si>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</si>
  <si>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</si>
  <si>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</si>
  <si>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</si>
  <si>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</si>
  <si>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</si>
  <si>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</si>
  <si>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</si>
  <si>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</si>
  <si>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</si>
  <si>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</si>
  <si>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</si>
  <si>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</si>
  <si>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</si>
  <si>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</si>
  <si>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</si>
  <si>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</si>
  <si>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</si>
  <si>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</si>
  <si>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</si>
  <si>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</si>
  <si>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</si>
  <si>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</si>
  <si>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</si>
  <si>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</si>
  <si>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</si>
  <si>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</si>
  <si>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</si>
  <si>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</si>
  <si>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</si>
  <si>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</si>
  <si>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</si>
  <si>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</si>
  <si>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</si>
  <si>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</si>
  <si>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</si>
  <si>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</si>
  <si>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</si>
  <si>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</si>
  <si>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</si>
  <si>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</si>
  <si>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</si>
  <si>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</si>
  <si>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</si>
  <si>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</si>
  <si>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</si>
  <si>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</si>
  <si>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</si>
  <si>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</si>
  <si>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</si>
  <si>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</si>
  <si>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</si>
  <si>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</si>
  <si>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</si>
  <si>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</si>
  <si>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</si>
  <si>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</si>
  <si>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</si>
  <si>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</si>
  <si>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</si>
  <si>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</si>
  <si>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</si>
  <si>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</si>
  <si>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</si>
  <si>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</si>
  <si>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</si>
  <si>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</si>
  <si>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</si>
  <si>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</si>
  <si>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</si>
  <si>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</si>
  <si>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</si>
  <si>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</si>
  <si>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</si>
  <si>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</si>
  <si>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</si>
  <si>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</si>
  <si>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</si>
  <si>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</si>
  <si>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</si>
  <si>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</si>
  <si>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</si>
  <si>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</si>
  <si>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</si>
  <si>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</si>
  <si>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</si>
  <si>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</si>
  <si>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</si>
  <si>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</si>
  <si>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</si>
  <si>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</si>
  <si>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</si>
  <si>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</si>
  <si>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</si>
  <si>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</si>
  <si>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</si>
  <si>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</si>
  <si>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</si>
  <si>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</si>
  <si>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</si>
  <si>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</si>
  <si>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</si>
  <si>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</si>
  <si>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</si>
  <si>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</si>
  <si>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</si>
  <si>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</si>
  <si>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</si>
  <si>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</si>
  <si>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</si>
  <si>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</si>
  <si>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</si>
  <si>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</si>
  <si>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</si>
  <si>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</si>
  <si>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</si>
  <si>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</si>
  <si>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</si>
  <si>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</si>
  <si>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</si>
  <si>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</si>
  <si>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</si>
  <si>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</si>
  <si>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</si>
  <si>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</si>
  <si>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</si>
  <si>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</si>
  <si>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</si>
  <si>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</si>
  <si>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</si>
  <si>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</si>
  <si>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</si>
  <si>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</si>
  <si>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</si>
  <si>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</si>
  <si>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</si>
  <si>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</si>
  <si>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</si>
  <si>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</si>
  <si>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</si>
  <si>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</si>
  <si>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</si>
  <si>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</si>
  <si>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</si>
  <si>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</si>
  <si>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</si>
  <si>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</si>
  <si>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</si>
  <si>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</si>
  <si>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</si>
  <si>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</si>
  <si>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</si>
  <si>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</si>
  <si>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</si>
  <si>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</si>
  <si>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</si>
  <si>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</si>
  <si>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</si>
  <si>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</si>
  <si>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</si>
  <si>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</si>
  <si>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</si>
  <si>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</si>
  <si>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</si>
  <si>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</si>
  <si>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</si>
  <si>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</si>
  <si>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</si>
  <si>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</si>
  <si>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</si>
  <si>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</si>
  <si>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</si>
  <si>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</si>
  <si>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</si>
  <si>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</si>
  <si>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</si>
  <si>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</si>
  <si>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</si>
  <si>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</si>
  <si>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</si>
  <si>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</si>
  <si>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</si>
  <si>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</si>
  <si>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</si>
  <si>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</si>
  <si>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</si>
  <si>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</si>
  <si>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</si>
  <si>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</si>
  <si>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</si>
  <si>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</si>
  <si>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</si>
  <si>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</si>
  <si>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</si>
  <si>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</si>
  <si>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</si>
  <si>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</si>
  <si>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</si>
  <si>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</si>
  <si>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</si>
  <si>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</si>
  <si>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</si>
  <si>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</si>
  <si>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</si>
  <si>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</si>
  <si>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</si>
  <si>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</si>
  <si>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</si>
  <si>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</si>
  <si>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</si>
  <si>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</si>
  <si>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</si>
  <si>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</si>
  <si>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</si>
  <si>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</si>
  <si>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</si>
  <si>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</si>
  <si>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</si>
  <si>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</si>
  <si>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</si>
  <si>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</si>
  <si>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</si>
  <si>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</si>
  <si>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</si>
  <si>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</si>
  <si>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</si>
  <si>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</si>
  <si>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</si>
  <si>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</si>
  <si>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</si>
  <si>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</si>
  <si>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</si>
  <si>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</si>
  <si>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</si>
  <si>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</si>
  <si>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</si>
  <si>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</si>
  <si>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</si>
  <si>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</si>
  <si>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</si>
  <si>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</si>
  <si>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</si>
  <si>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</si>
  <si>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</si>
  <si>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</si>
  <si>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</si>
  <si>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</si>
  <si>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</si>
  <si>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</si>
  <si>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</si>
  <si>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</si>
  <si>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</si>
  <si>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</si>
  <si>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</si>
  <si>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</si>
  <si>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</si>
  <si>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</si>
  <si>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</si>
  <si>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</si>
  <si>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</si>
  <si>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</si>
  <si>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</si>
  <si>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</si>
  <si>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</si>
  <si>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</si>
  <si>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</si>
  <si>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</si>
  <si>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</si>
  <si>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</si>
  <si>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</si>
  <si>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</si>
  <si>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</si>
  <si>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</si>
  <si>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</si>
  <si>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</si>
  <si>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</si>
  <si>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</si>
  <si>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</si>
  <si>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</si>
  <si>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</si>
  <si>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</si>
  <si>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</si>
  <si>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</si>
  <si>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</si>
  <si>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</si>
  <si>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</si>
  <si>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</si>
  <si>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</si>
  <si>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</si>
  <si>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</si>
  <si>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</si>
  <si>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</si>
  <si>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</si>
  <si>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</si>
  <si>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</si>
  <si>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</si>
  <si>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</si>
  <si>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</si>
  <si>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</si>
  <si>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</si>
  <si>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</si>
  <si>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</si>
  <si>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</si>
  <si>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</si>
  <si>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</si>
  <si>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</si>
  <si>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</si>
  <si>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</si>
  <si>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</si>
  <si>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</si>
  <si>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</si>
  <si>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</si>
  <si>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</si>
  <si>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</si>
  <si>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</si>
  <si>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</si>
  <si>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</si>
  <si>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</si>
  <si>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</si>
  <si>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</si>
  <si>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</si>
  <si>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</si>
  <si>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</si>
  <si>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</si>
  <si>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</si>
  <si>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</si>
  <si>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</si>
  <si>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</si>
  <si>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</si>
  <si>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</si>
  <si>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</si>
  <si>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</si>
  <si>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</si>
  <si>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</si>
  <si>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</si>
  <si>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</si>
  <si>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</si>
  <si>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</si>
  <si>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</si>
  <si>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</si>
  <si>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</si>
  <si>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</si>
  <si>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</si>
  <si>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</si>
  <si>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</si>
  <si>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</si>
  <si>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</si>
  <si>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</si>
  <si>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</si>
  <si>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</si>
  <si>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</si>
  <si>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</si>
  <si>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</si>
  <si>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</si>
  <si>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</si>
  <si>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</si>
  <si>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</si>
  <si>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</si>
  <si>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</si>
  <si>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</si>
  <si>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</si>
  <si>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</si>
  <si>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</si>
  <si>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</si>
  <si>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</si>
  <si>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</si>
  <si>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</si>
  <si>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</si>
  <si>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</si>
  <si>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</si>
  <si>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</si>
  <si>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</si>
  <si>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</si>
  <si>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</si>
  <si>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</si>
  <si>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</si>
  <si>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</si>
  <si>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</si>
  <si>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</si>
  <si>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</si>
  <si>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</si>
  <si>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</si>
  <si>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</si>
  <si>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</si>
  <si>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</si>
  <si>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</si>
  <si>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</si>
  <si>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</si>
  <si>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</si>
  <si>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</si>
  <si>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</si>
  <si>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</si>
  <si>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</si>
  <si>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</si>
  <si>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</si>
  <si>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</si>
  <si>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</si>
  <si>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</si>
  <si>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</si>
  <si>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</si>
  <si>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</si>
  <si>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</si>
  <si>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</si>
  <si>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</si>
  <si>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</si>
  <si>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</si>
  <si>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</si>
  <si>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</si>
  <si>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</si>
  <si>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</si>
  <si>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</si>
  <si>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</si>
  <si>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</si>
  <si>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</si>
  <si>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</si>
  <si>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</si>
  <si>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</si>
  <si>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</si>
  <si>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</si>
  <si>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</si>
  <si>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</si>
  <si>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</si>
  <si>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</si>
  <si>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</si>
  <si>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</si>
  <si>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</si>
  <si>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</si>
  <si>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</si>
  <si>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</si>
  <si>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</si>
  <si>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</si>
  <si>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</si>
  <si>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</si>
  <si>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</si>
  <si>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</si>
  <si>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</si>
  <si>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</si>
  <si>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</si>
  <si>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</si>
  <si>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</si>
  <si>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</si>
  <si>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</si>
  <si>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</si>
  <si>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</si>
  <si>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</si>
  <si>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</si>
  <si>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</si>
  <si>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</si>
  <si>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</si>
  <si>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</si>
  <si>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</si>
  <si>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</si>
  <si>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</si>
  <si>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</si>
  <si>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</si>
  <si>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</si>
  <si>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</si>
  <si>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</si>
  <si>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</si>
  <si>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</si>
  <si>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</si>
  <si>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</si>
  <si>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</si>
  <si>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</si>
  <si>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</si>
  <si>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</si>
  <si>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</si>
  <si>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</si>
  <si>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</si>
  <si>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</si>
  <si>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</si>
  <si>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</si>
  <si>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</si>
  <si>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</si>
  <si>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</si>
  <si>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</si>
  <si>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</si>
  <si>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</si>
  <si>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</si>
  <si>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</si>
  <si>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</si>
  <si>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</si>
  <si>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</si>
  <si>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</si>
  <si>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</si>
  <si>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</si>
  <si>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</si>
  <si>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</si>
  <si>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</si>
  <si>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</si>
  <si>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</si>
  <si>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</si>
  <si>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</si>
  <si>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</si>
  <si>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</si>
  <si>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</si>
  <si>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</si>
  <si>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</si>
  <si>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</si>
  <si>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</si>
  <si>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</si>
  <si>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</si>
  <si>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</si>
  <si>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</si>
  <si>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</si>
  <si>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</si>
  <si>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</si>
  <si>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</si>
  <si>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</si>
  <si>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</si>
  <si>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</si>
  <si>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</si>
  <si>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</si>
  <si>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</si>
  <si>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</si>
  <si>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</si>
  <si>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</si>
  <si>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</si>
  <si>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</si>
  <si>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</si>
  <si>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</si>
  <si>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</si>
  <si>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</si>
  <si>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</si>
  <si>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</si>
  <si>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</si>
  <si>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</si>
  <si>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</si>
  <si>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</si>
  <si>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</si>
  <si>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</si>
  <si>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</si>
  <si>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</si>
  <si>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</si>
  <si>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</si>
  <si>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</si>
  <si>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</si>
  <si>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</si>
  <si>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</si>
  <si>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</si>
  <si>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</si>
  <si>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</si>
  <si>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</si>
  <si>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</si>
  <si>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</si>
  <si>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</si>
  <si>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</si>
  <si>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</si>
  <si>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</si>
  <si>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</si>
  <si>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</si>
  <si>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</si>
  <si>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</si>
  <si>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</si>
  <si>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</si>
  <si>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</si>
  <si>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</si>
  <si>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</si>
  <si>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</si>
  <si>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</si>
  <si>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</si>
  <si>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</si>
  <si>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</si>
  <si>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</si>
  <si>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</si>
  <si>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</si>
  <si>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</si>
  <si>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</si>
  <si>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</si>
  <si>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</si>
  <si>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</si>
  <si>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</si>
  <si>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</si>
  <si>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</si>
  <si>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</si>
  <si>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</si>
  <si>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</si>
  <si>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</si>
  <si>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</si>
  <si>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</si>
  <si>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</si>
  <si>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</si>
  <si>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</si>
  <si>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</si>
  <si>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</si>
  <si>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</si>
  <si>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</si>
  <si>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</si>
  <si>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</si>
  <si>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</si>
  <si>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</si>
  <si>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</si>
  <si>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</si>
  <si>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</si>
  <si>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</si>
  <si>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</si>
  <si>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</si>
  <si>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</si>
  <si>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</si>
  <si>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</si>
  <si>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</si>
  <si>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</si>
  <si>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</si>
  <si>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</si>
  <si>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</si>
  <si>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</si>
  <si>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</si>
  <si>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</si>
  <si>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</si>
  <si>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</si>
  <si>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</si>
  <si>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</si>
  <si>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</si>
  <si>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</si>
  <si>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</si>
  <si>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</si>
  <si>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</si>
  <si>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</si>
  <si>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</si>
  <si>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</si>
  <si>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</si>
  <si>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</si>
  <si>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</si>
  <si>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</si>
  <si>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</si>
  <si>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</si>
  <si>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</si>
  <si>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</si>
  <si>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</si>
  <si>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</si>
  <si>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</si>
  <si>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</si>
  <si>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</si>
  <si>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</si>
  <si>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</si>
  <si>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</si>
  <si>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</si>
  <si>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</si>
  <si>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</si>
  <si>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</si>
  <si>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</si>
  <si>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</si>
  <si>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</si>
  <si>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</si>
  <si>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</si>
  <si>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</si>
  <si>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</si>
  <si>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</si>
  <si>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</si>
  <si>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</si>
  <si>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</si>
  <si>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</si>
  <si>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</si>
  <si>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</si>
  <si>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</si>
  <si>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</si>
  <si>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</si>
  <si>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</si>
  <si>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</si>
  <si>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</si>
  <si>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</si>
  <si>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</si>
  <si>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</si>
  <si>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</si>
  <si>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</si>
  <si>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</si>
  <si>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</si>
  <si>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</si>
  <si>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</si>
  <si>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</si>
  <si>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</si>
  <si>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</si>
  <si>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</si>
  <si>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</si>
  <si>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</si>
  <si>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</si>
  <si>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</si>
  <si>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</si>
  <si>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</si>
  <si>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</si>
  <si>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</si>
  <si>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</si>
  <si>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</si>
  <si>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</si>
  <si>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</si>
  <si>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</si>
  <si>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</si>
  <si>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</si>
  <si>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</si>
  <si>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</si>
  <si>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</si>
  <si>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</si>
  <si>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</si>
  <si>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</si>
  <si>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</si>
  <si>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</si>
  <si>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</si>
  <si>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</si>
  <si>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</si>
  <si>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</si>
  <si>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</si>
  <si>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</si>
  <si>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</si>
  <si>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</si>
  <si>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</si>
  <si>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</si>
  <si>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</si>
  <si>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</si>
  <si>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</si>
  <si>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</si>
  <si>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</si>
  <si>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</si>
  <si>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</si>
  <si>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</si>
  <si>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</si>
  <si>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</si>
  <si>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</si>
  <si>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</si>
  <si>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</si>
  <si>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</si>
  <si>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</si>
  <si>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</si>
  <si>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</si>
  <si>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</si>
  <si>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</si>
  <si>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</si>
  <si>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</si>
  <si>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</si>
  <si>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</si>
  <si>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</si>
  <si>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</si>
  <si>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</si>
  <si>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</si>
  <si>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</si>
  <si>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</si>
  <si>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</si>
  <si>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</si>
  <si>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</si>
  <si>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</si>
  <si>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</si>
  <si>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</si>
  <si>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</si>
  <si>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</si>
  <si>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</si>
  <si>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</si>
  <si>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</si>
  <si>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</si>
  <si>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</si>
  <si>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</si>
  <si>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</si>
  <si>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</si>
  <si>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</si>
  <si>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</si>
  <si>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</si>
  <si>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</si>
  <si>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</si>
  <si>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</si>
  <si>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</si>
  <si>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</si>
  <si>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</si>
  <si>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</si>
  <si>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</si>
  <si>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</si>
  <si>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</si>
  <si>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</si>
  <si>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</si>
  <si>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</si>
  <si>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</si>
  <si>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</si>
  <si>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</si>
  <si>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</si>
  <si>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</si>
  <si>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</si>
  <si>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</si>
  <si>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</si>
  <si>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</si>
  <si>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</si>
  <si>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</si>
  <si>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</si>
  <si>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</si>
  <si>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</si>
  <si>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</si>
  <si>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</si>
  <si>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</si>
  <si>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</si>
  <si>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</si>
  <si>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</si>
  <si>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</si>
  <si>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</si>
  <si>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</si>
  <si>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</si>
  <si>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</si>
  <si>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</si>
  <si>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</si>
  <si>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</si>
  <si>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</si>
  <si>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</si>
  <si>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</si>
  <si>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</si>
  <si>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</si>
  <si>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</si>
  <si>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</si>
  <si>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</si>
  <si>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</si>
  <si>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</si>
  <si>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</si>
  <si>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</si>
  <si>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</si>
  <si>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</si>
  <si>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</si>
  <si>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</si>
  <si>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</si>
  <si>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</si>
  <si>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</si>
  <si>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</si>
  <si>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</si>
  <si>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</si>
  <si>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</si>
  <si>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</si>
  <si>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</si>
  <si>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</si>
  <si>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</si>
  <si>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</si>
  <si>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</si>
  <si>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</si>
  <si>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</si>
  <si>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</si>
  <si>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</si>
  <si>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</si>
  <si>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</si>
  <si>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</si>
  <si>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</si>
  <si>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</si>
  <si>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</si>
  <si>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</si>
  <si>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</si>
  <si>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</si>
  <si>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</si>
  <si>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</si>
  <si>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</si>
  <si>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</si>
  <si>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</si>
  <si>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</si>
  <si>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</si>
  <si>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</si>
  <si>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</si>
  <si>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</si>
  <si>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</si>
  <si>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</si>
  <si>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</si>
  <si>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</si>
  <si>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</si>
  <si>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</si>
  <si>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</si>
  <si>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</si>
  <si>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</si>
  <si>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</si>
  <si>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</si>
  <si>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</si>
  <si>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</si>
  <si>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</si>
  <si>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</si>
  <si>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</si>
  <si>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</si>
  <si>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</si>
  <si>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</si>
  <si>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</si>
  <si>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</si>
  <si>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</si>
  <si>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</si>
  <si>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</si>
  <si>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</si>
  <si>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</si>
  <si>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</si>
  <si>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</si>
  <si>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</si>
  <si>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</si>
  <si>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</si>
  <si>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</si>
  <si>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</si>
  <si>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</si>
  <si>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</si>
  <si>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</si>
  <si>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</si>
  <si>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</si>
  <si>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</si>
  <si>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</si>
  <si>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</si>
  <si>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</si>
  <si>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</si>
  <si>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</si>
  <si>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</si>
  <si>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</si>
  <si>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</si>
  <si>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</si>
  <si>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</si>
  <si>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</si>
  <si>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</si>
  <si>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</si>
  <si>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</si>
  <si>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</si>
  <si>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</si>
  <si>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</si>
  <si>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</si>
  <si>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</si>
  <si>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</si>
  <si>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</si>
  <si>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</si>
  <si>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</si>
  <si>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</si>
  <si>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</si>
  <si>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</si>
  <si>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</si>
  <si>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</si>
  <si>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</si>
  <si>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</si>
  <si>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</si>
  <si>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</si>
  <si>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</si>
  <si>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</si>
  <si>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</si>
  <si>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</si>
  <si>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</si>
  <si>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</si>
  <si>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</si>
  <si>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</si>
  <si>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</si>
  <si>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</si>
  <si>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</si>
  <si>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</si>
  <si>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</si>
  <si>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</si>
  <si>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</si>
  <si>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</si>
  <si>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</si>
  <si>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</si>
  <si>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</si>
  <si>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</si>
  <si>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</si>
  <si>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</si>
  <si>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</si>
  <si>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</si>
  <si>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</si>
  <si>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</si>
  <si>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</si>
  <si>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</si>
  <si>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</si>
  <si>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</si>
  <si>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</si>
  <si>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</si>
  <si>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</si>
  <si>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</si>
  <si>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</si>
  <si>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</si>
  <si>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</si>
  <si>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</si>
  <si>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</si>
  <si>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</si>
  <si>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</si>
  <si>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</si>
  <si>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</si>
  <si>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</si>
  <si>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</si>
  <si>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</si>
  <si>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</si>
  <si>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</si>
  <si>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</si>
  <si>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</si>
  <si>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</si>
  <si>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</si>
  <si>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</si>
  <si>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</si>
  <si>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</si>
  <si>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</si>
  <si>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</si>
  <si>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</si>
  <si>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</si>
  <si>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</si>
  <si>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</si>
  <si>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</si>
  <si>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</si>
  <si>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</si>
  <si>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</si>
  <si>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</si>
  <si>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</si>
  <si>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</si>
  <si>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</si>
  <si>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</si>
  <si>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</si>
  <si>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</si>
  <si>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</si>
  <si>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</si>
  <si>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</si>
  <si>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</si>
  <si>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</si>
  <si>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</si>
  <si>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</si>
  <si>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</si>
  <si>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</si>
  <si>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</si>
  <si>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</si>
  <si>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</si>
  <si>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</si>
  <si>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</si>
  <si>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</si>
  <si>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</si>
  <si>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</si>
  <si>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</si>
  <si>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</si>
  <si>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</si>
  <si>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</si>
  <si>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</si>
  <si>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</si>
  <si>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</si>
  <si>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</si>
  <si>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</si>
  <si>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</si>
  <si>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</si>
  <si>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</si>
  <si>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</si>
  <si>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</si>
  <si>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</si>
  <si>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</si>
  <si>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</si>
  <si>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</si>
  <si>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</si>
  <si>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</si>
  <si>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</si>
  <si>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</si>
  <si>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</si>
  <si>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</si>
  <si>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</si>
  <si>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</si>
  <si>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</si>
  <si>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</si>
  <si>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</si>
  <si>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</si>
  <si>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</si>
  <si>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</si>
  <si>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</si>
  <si>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</si>
  <si>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</si>
  <si>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</si>
  <si>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</si>
  <si>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</si>
  <si>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</si>
  <si>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</si>
  <si>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</si>
  <si>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</si>
  <si>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</si>
  <si>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</si>
  <si>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</si>
  <si>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</si>
  <si>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</si>
  <si>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</si>
  <si>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</si>
  <si>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</si>
  <si>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</si>
  <si>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</si>
  <si>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</si>
  <si>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</si>
  <si>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</si>
  <si>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</si>
  <si>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</si>
  <si>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</si>
  <si>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</si>
  <si>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</si>
  <si>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</si>
  <si>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</si>
  <si>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</si>
  <si>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</si>
  <si>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</si>
  <si>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</si>
  <si>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</si>
  <si>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</si>
  <si>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</si>
  <si>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</si>
  <si>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</si>
  <si>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</si>
  <si>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</si>
  <si>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</si>
  <si>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</si>
  <si>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</si>
  <si>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</si>
  <si>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</si>
  <si>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</si>
  <si>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</si>
  <si>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</si>
  <si>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</si>
  <si>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</si>
  <si>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</si>
  <si>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</si>
  <si>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</si>
  <si>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</si>
  <si>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</si>
  <si>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</si>
  <si>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</si>
  <si>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</si>
  <si>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</si>
  <si>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</si>
  <si>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</si>
  <si>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</si>
  <si>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</si>
  <si>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</si>
  <si>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</si>
  <si>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</si>
  <si>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</si>
  <si>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</si>
  <si>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</si>
  <si>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</si>
  <si>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</si>
  <si>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</si>
  <si>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</si>
  <si>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</si>
  <si>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</si>
  <si>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</si>
  <si>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</si>
  <si>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</si>
  <si>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</si>
  <si>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</si>
  <si>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</si>
  <si>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</si>
  <si>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</si>
  <si>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</si>
  <si>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</si>
  <si>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</si>
  <si>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</si>
  <si>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</si>
  <si>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</si>
  <si>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</si>
  <si>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</si>
  <si>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</si>
  <si>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</si>
  <si>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</si>
  <si>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</si>
  <si>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</si>
  <si>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</si>
  <si>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</si>
  <si>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</si>
  <si>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</si>
  <si>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</si>
  <si>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</si>
  <si>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</si>
  <si>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</si>
  <si>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</si>
  <si>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</si>
  <si>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</si>
  <si>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</si>
  <si>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</si>
  <si>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</si>
  <si>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</si>
  <si>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</si>
  <si>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</si>
  <si>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</si>
  <si>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</si>
  <si>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</si>
  <si>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</si>
  <si>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</si>
  <si>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</si>
  <si>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</si>
  <si>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</si>
  <si>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</si>
  <si>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</si>
  <si>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</si>
  <si>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</si>
  <si>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</si>
  <si>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</si>
  <si>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</si>
  <si>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</si>
  <si>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</si>
  <si>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</si>
  <si>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</si>
  <si>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</si>
  <si>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</si>
  <si>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</si>
  <si>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</si>
  <si>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</si>
  <si>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</si>
  <si>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</si>
  <si>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</si>
  <si>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</si>
  <si>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</si>
  <si>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</si>
  <si>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</si>
  <si>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</si>
  <si>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</si>
  <si>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</si>
  <si>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</si>
  <si>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</si>
  <si>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</si>
  <si>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</si>
  <si>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</si>
  <si>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</si>
  <si>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</si>
  <si>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</si>
  <si>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</si>
  <si>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</si>
  <si>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</si>
  <si>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</si>
  <si>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</si>
  <si>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</si>
  <si>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</si>
  <si>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</si>
  <si>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</si>
  <si>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</si>
  <si>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</si>
  <si>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</si>
  <si>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</si>
  <si>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</si>
  <si>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</si>
  <si>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</si>
  <si>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</si>
  <si>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</si>
  <si>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</si>
  <si>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</si>
  <si>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</si>
  <si>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</si>
  <si>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</si>
  <si>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</si>
  <si>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</si>
  <si>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</si>
  <si>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</si>
  <si>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</si>
  <si>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</si>
  <si>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</si>
  <si>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</si>
  <si>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</si>
  <si>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</si>
  <si>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</si>
  <si>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</si>
  <si>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</si>
  <si>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</si>
  <si>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</si>
  <si>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</si>
  <si>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</si>
  <si>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</si>
  <si>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</si>
  <si>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</si>
  <si>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</si>
  <si>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</si>
  <si>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</si>
  <si>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</si>
  <si>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</si>
  <si>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</si>
  <si>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</si>
  <si>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</si>
  <si>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</si>
  <si>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</si>
  <si>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</si>
  <si>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</si>
  <si>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</si>
  <si>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</si>
  <si>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</si>
  <si>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</si>
  <si>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</si>
  <si>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</si>
  <si>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</si>
  <si>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</si>
  <si>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</si>
  <si>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</si>
  <si>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</si>
  <si>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</si>
  <si>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</si>
  <si>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</si>
  <si>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</si>
  <si>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</si>
  <si>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</si>
  <si>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</si>
  <si>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</si>
  <si>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</si>
  <si>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</si>
  <si>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</si>
  <si>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</si>
  <si>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</si>
  <si>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</si>
  <si>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</si>
  <si>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</si>
  <si>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</si>
  <si>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</si>
  <si>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</si>
  <si>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</si>
  <si>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</si>
  <si>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</si>
  <si>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</si>
  <si>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</si>
  <si>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</si>
  <si>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</si>
  <si>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</si>
  <si>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</si>
  <si>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</si>
  <si>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</si>
  <si>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</si>
  <si>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</si>
  <si>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</si>
  <si>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</si>
  <si>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</si>
  <si>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</si>
  <si>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</si>
  <si>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</si>
  <si>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</si>
  <si>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</si>
  <si>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</si>
  <si>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</si>
  <si>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</si>
  <si>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</si>
  <si>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</si>
  <si>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</si>
  <si>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</si>
  <si>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</si>
  <si>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</si>
  <si>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</si>
  <si>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</si>
  <si>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</si>
  <si>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</si>
  <si>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</si>
  <si>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</si>
  <si>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</si>
  <si>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</si>
  <si>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</si>
  <si>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</si>
  <si>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</si>
  <si>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</si>
  <si>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</si>
  <si>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</si>
  <si>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</si>
  <si>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</si>
  <si>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</si>
  <si>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</si>
  <si>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</si>
  <si>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</si>
  <si>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</si>
  <si>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</si>
  <si>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</si>
  <si>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</si>
  <si>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</si>
  <si>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</si>
  <si>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</si>
  <si>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</si>
  <si>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</si>
  <si>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</si>
  <si>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</si>
  <si>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</si>
  <si>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</si>
  <si>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</si>
  <si>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</si>
  <si>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</si>
  <si>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</si>
  <si>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</si>
  <si>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</si>
  <si>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</si>
  <si>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</si>
  <si>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</si>
  <si>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</si>
  <si>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</si>
  <si>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</si>
  <si>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</si>
  <si>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</si>
  <si>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</si>
  <si>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</si>
  <si>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</si>
  <si>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</si>
  <si>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</si>
  <si>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</si>
  <si>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</si>
  <si>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</si>
  <si>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</si>
  <si>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</si>
  <si>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</si>
  <si>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</si>
  <si>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</si>
  <si>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</si>
  <si>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</si>
  <si>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</si>
  <si>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</si>
  <si>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</si>
  <si>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</si>
  <si>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</si>
  <si>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</si>
  <si>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</si>
  <si>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</si>
  <si>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</si>
  <si>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</si>
  <si>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</si>
  <si>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</si>
  <si>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</si>
  <si>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</si>
  <si>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</si>
  <si>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</si>
  <si>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</si>
  <si>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</si>
  <si>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</si>
  <si>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</si>
  <si>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</si>
  <si>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</si>
  <si>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</si>
  <si>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</si>
  <si>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</si>
  <si>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</si>
  <si>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</si>
  <si>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</si>
  <si>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</si>
  <si>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</si>
  <si>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</si>
  <si>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</si>
  <si>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</si>
  <si>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</si>
  <si>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</si>
  <si>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</si>
  <si>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</si>
  <si>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</si>
  <si>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</si>
  <si>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</si>
  <si>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</si>
  <si>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</si>
  <si>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</si>
  <si>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</si>
  <si>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</si>
  <si>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</si>
  <si>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</si>
  <si>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</si>
  <si>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</si>
  <si>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</si>
  <si>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</si>
  <si>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</si>
  <si>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</si>
  <si>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</si>
  <si>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</si>
  <si>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</si>
  <si>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</si>
  <si>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</si>
  <si>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</si>
  <si>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</si>
  <si>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</si>
  <si>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</si>
  <si>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</si>
  <si>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</si>
  <si>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</si>
  <si>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</si>
  <si>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</si>
  <si>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</si>
  <si>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</si>
  <si>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</si>
  <si>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</si>
  <si>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</si>
  <si>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</si>
  <si>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</si>
  <si>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</si>
  <si>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</si>
  <si>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</si>
  <si>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</si>
  <si>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</si>
  <si>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</si>
  <si>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</si>
  <si>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</si>
  <si>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</si>
  <si>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</si>
  <si>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</si>
  <si>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</si>
  <si>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</si>
  <si>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</si>
  <si>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</si>
  <si>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</si>
  <si>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</si>
  <si>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</si>
  <si>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</si>
  <si>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</si>
  <si>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</si>
  <si>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</si>
  <si>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</si>
  <si>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</si>
  <si>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</si>
  <si>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</si>
  <si>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</si>
  <si>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</si>
  <si>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</si>
  <si>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</si>
  <si>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</si>
  <si>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</si>
  <si>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</si>
  <si>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</si>
  <si>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</si>
  <si>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</si>
  <si>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</si>
  <si>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</si>
  <si>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</si>
  <si>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</si>
  <si>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</si>
  <si>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</si>
  <si>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</si>
  <si>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</si>
  <si>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</si>
  <si>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</si>
  <si>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</si>
  <si>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</si>
  <si>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</si>
  <si>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</si>
  <si>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</si>
  <si>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</si>
  <si>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</si>
  <si>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</si>
  <si>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</si>
  <si>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</si>
  <si>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</si>
  <si>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</si>
  <si>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</si>
  <si>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</si>
  <si>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</si>
  <si>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</si>
  <si>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</si>
  <si>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</si>
  <si>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</si>
  <si>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</si>
  <si>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</si>
  <si>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</si>
  <si>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</si>
  <si>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</si>
  <si>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</si>
  <si>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</si>
  <si>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</si>
  <si>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</si>
  <si>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</si>
  <si>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</si>
  <si>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</si>
  <si>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</si>
  <si>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</si>
  <si>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</si>
  <si>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</si>
  <si>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</si>
  <si>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</si>
  <si>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</si>
  <si>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</si>
  <si>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</si>
  <si>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</si>
  <si>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</si>
  <si>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</si>
  <si>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</si>
  <si>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</si>
  <si>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</si>
  <si>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</si>
  <si>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</si>
  <si>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</si>
  <si>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</si>
  <si>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</si>
  <si>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</si>
  <si>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</si>
  <si>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</si>
  <si>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</si>
  <si>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</si>
  <si>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</si>
  <si>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</si>
  <si>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</si>
  <si>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</si>
  <si>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</si>
  <si>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</si>
  <si>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</si>
  <si>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</si>
  <si>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</si>
  <si>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</si>
  <si>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</si>
  <si>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</si>
  <si>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</si>
  <si>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</si>
  <si>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</si>
  <si>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</si>
  <si>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</si>
  <si>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</si>
  <si>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</si>
  <si>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</si>
  <si>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</si>
  <si>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</si>
  <si>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</si>
  <si>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</si>
  <si>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</si>
  <si>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</si>
  <si>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</si>
  <si>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</si>
  <si>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</si>
  <si>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</si>
  <si>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</si>
  <si>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</si>
  <si>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</si>
  <si>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</si>
  <si>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</si>
  <si>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</si>
  <si>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</si>
  <si>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</si>
  <si>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</si>
  <si>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</si>
  <si>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</si>
  <si>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</si>
  <si>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</si>
  <si>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</si>
  <si>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</si>
  <si>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</si>
  <si>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</si>
  <si>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</si>
  <si>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</si>
  <si>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</si>
  <si>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</si>
  <si>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</si>
  <si>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</si>
  <si>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</si>
  <si>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</si>
  <si>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</si>
  <si>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</si>
  <si>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</si>
  <si>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</si>
  <si>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</si>
  <si>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</si>
  <si>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</si>
  <si>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</si>
  <si>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</si>
  <si>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</si>
  <si>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</si>
  <si>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</si>
  <si>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</si>
  <si>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</si>
  <si>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</si>
  <si>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</si>
  <si>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</si>
  <si>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</si>
  <si>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</si>
  <si>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</si>
  <si>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</si>
  <si>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</si>
  <si>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</si>
  <si>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</si>
  <si>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</si>
  <si>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</si>
  <si>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</si>
  <si>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</si>
  <si>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</si>
  <si>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</si>
  <si>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</si>
  <si>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</si>
  <si>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</si>
  <si>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</si>
  <si>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</si>
  <si>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</si>
  <si>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</si>
  <si>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</si>
  <si>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</si>
  <si>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</si>
  <si>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</si>
  <si>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</si>
  <si>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</si>
  <si>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</si>
  <si>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</si>
  <si>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</si>
  <si>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</si>
  <si>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</si>
  <si>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</si>
  <si>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</si>
  <si>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</si>
  <si>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</si>
  <si>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</si>
  <si>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</si>
  <si>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</si>
  <si>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</si>
  <si>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</si>
  <si>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</si>
  <si>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</si>
  <si>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</si>
  <si>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</si>
  <si>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</si>
  <si>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</si>
  <si>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</si>
  <si>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</si>
  <si>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</si>
  <si>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</si>
  <si>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</si>
  <si>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</si>
  <si>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</si>
  <si>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</si>
  <si>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</si>
  <si>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</si>
  <si>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</si>
  <si>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</si>
  <si>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</si>
  <si>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</si>
  <si>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</si>
  <si>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</si>
  <si>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</si>
  <si>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</si>
  <si>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</si>
  <si>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</si>
  <si>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</si>
  <si>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</si>
  <si>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</si>
  <si>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</si>
  <si>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</si>
  <si>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</si>
  <si>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</si>
  <si>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</si>
  <si>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</si>
  <si>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</si>
  <si>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</si>
  <si>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</si>
  <si>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</si>
  <si>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</si>
  <si>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</si>
  <si>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</si>
  <si>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</si>
  <si>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</si>
  <si>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</si>
  <si>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</si>
  <si>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</si>
  <si>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</si>
  <si>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</si>
  <si>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</si>
  <si>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</si>
  <si>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</si>
  <si>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</si>
  <si>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</si>
  <si>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</si>
  <si>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</si>
  <si>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</si>
  <si>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</si>
  <si>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</si>
  <si>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</si>
  <si>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</si>
  <si>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</si>
  <si>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</si>
  <si>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</si>
  <si>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</si>
  <si>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</si>
  <si>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</si>
  <si>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</si>
  <si>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</si>
  <si>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</si>
  <si>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</si>
  <si>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</si>
  <si>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</si>
  <si>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</si>
  <si>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</si>
  <si>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</si>
  <si>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</si>
  <si>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</si>
  <si>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</si>
  <si>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</si>
  <si>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</si>
  <si>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</si>
  <si>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</si>
  <si>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</si>
  <si>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</si>
  <si>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</si>
  <si>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</si>
  <si>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</si>
  <si>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</si>
  <si>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</si>
  <si>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</si>
  <si>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</si>
  <si>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</si>
  <si>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</si>
  <si>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</si>
  <si>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</si>
  <si>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</si>
  <si>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</si>
  <si>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</si>
  <si>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</si>
  <si>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</si>
  <si>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</si>
  <si>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</si>
  <si>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</si>
  <si>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</si>
  <si>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</si>
  <si>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</si>
  <si>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</si>
  <si>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</si>
  <si>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</si>
  <si>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</si>
  <si>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</si>
  <si>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</si>
  <si>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</si>
  <si>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</si>
  <si>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</si>
  <si>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</si>
  <si>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</si>
  <si>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</si>
  <si>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</si>
  <si>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</si>
  <si>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</si>
  <si>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</si>
  <si>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</si>
  <si>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</si>
  <si>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</si>
  <si>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</si>
  <si>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</si>
  <si>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</si>
  <si>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</si>
  <si>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</si>
  <si>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</si>
  <si>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</si>
  <si>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</si>
  <si>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</si>
  <si>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</si>
  <si>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</si>
  <si>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</si>
  <si>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</si>
  <si>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</si>
  <si>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</si>
  <si>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</si>
  <si>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</si>
  <si>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</si>
  <si>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</si>
  <si>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</si>
  <si>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</si>
  <si>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</si>
  <si>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</si>
  <si>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</si>
  <si>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</si>
  <si>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</si>
  <si>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</si>
  <si>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</si>
  <si>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</si>
  <si>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</si>
  <si>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</si>
  <si>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</si>
  <si>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</si>
  <si>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</si>
  <si>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</si>
  <si>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</si>
  <si>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</si>
  <si>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</si>
  <si>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</si>
  <si>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</si>
  <si>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</si>
  <si>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</si>
  <si>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</si>
  <si>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</si>
  <si>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</si>
  <si>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</si>
  <si>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</si>
  <si>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</si>
  <si>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</si>
  <si>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</si>
  <si>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</si>
  <si>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</si>
  <si>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</si>
  <si>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</si>
  <si>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</si>
  <si>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</si>
  <si>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</si>
  <si>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</si>
  <si>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</si>
  <si>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</si>
  <si>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</si>
  <si>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</si>
  <si>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</si>
  <si>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</si>
  <si>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</si>
  <si>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</si>
  <si>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</si>
  <si>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</si>
  <si>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</si>
  <si>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</si>
  <si>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</si>
  <si>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</si>
  <si>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</si>
  <si>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</si>
  <si>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</si>
  <si>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</si>
  <si>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</si>
  <si>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</si>
  <si>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</si>
  <si>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</si>
  <si>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</si>
  <si>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</si>
  <si>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</si>
  <si>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</si>
  <si>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</si>
  <si>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</si>
  <si>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</si>
  <si>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</si>
  <si>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</si>
  <si>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</si>
  <si>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</si>
  <si>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</si>
  <si>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</si>
  <si>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</si>
  <si>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</si>
  <si>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</si>
  <si>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</si>
  <si>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</si>
  <si>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</si>
  <si>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</si>
  <si>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</si>
  <si>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</si>
  <si>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</si>
  <si>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</si>
  <si>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</si>
  <si>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</si>
  <si>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</si>
  <si>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</si>
  <si>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</si>
  <si>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</si>
  <si>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</si>
  <si>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</si>
  <si>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</si>
  <si>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</si>
  <si>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</si>
  <si>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</si>
  <si>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</si>
  <si>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</si>
  <si>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</si>
  <si>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</si>
  <si>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</si>
  <si>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</si>
  <si>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</si>
  <si>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</si>
  <si>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</si>
  <si>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</si>
  <si>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</si>
  <si>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</si>
  <si>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</si>
  <si>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</si>
  <si>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</si>
  <si>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</si>
  <si>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</si>
  <si>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</si>
  <si>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</si>
  <si>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</si>
  <si>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</si>
  <si>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</si>
  <si>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</si>
  <si>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</si>
  <si>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</si>
  <si>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</si>
  <si>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</si>
  <si>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</si>
  <si>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</si>
  <si>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</si>
  <si>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</si>
  <si>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</si>
  <si>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</si>
  <si>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</si>
  <si>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</si>
  <si>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</si>
  <si>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</si>
  <si>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</si>
  <si>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</si>
  <si>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</si>
  <si>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</si>
  <si>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</si>
  <si>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</si>
  <si>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</si>
  <si>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</si>
  <si>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</si>
  <si>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</si>
  <si>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</si>
  <si>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</si>
  <si>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</si>
  <si>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</si>
  <si>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</si>
  <si>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</si>
  <si>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</si>
  <si>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</si>
  <si>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</si>
  <si>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</si>
  <si>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</si>
  <si>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</si>
  <si>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</si>
  <si>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</si>
  <si>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</si>
  <si>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</si>
  <si>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</si>
  <si>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</si>
  <si>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</si>
  <si>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</si>
  <si>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</si>
  <si>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</si>
  <si>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</si>
  <si>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</si>
  <si>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</si>
  <si>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</si>
  <si>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</si>
  <si>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</si>
  <si>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</si>
  <si>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</si>
  <si>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</si>
  <si>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</si>
  <si>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</si>
  <si>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</si>
  <si>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</si>
  <si>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</si>
  <si>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</si>
  <si>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</si>
  <si>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</si>
  <si>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</si>
  <si>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</si>
  <si>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</si>
  <si>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</si>
  <si>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</si>
  <si>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</si>
  <si>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</si>
  <si>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</si>
  <si>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</si>
  <si>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</si>
  <si>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</si>
  <si>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</si>
  <si>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</si>
  <si>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</si>
  <si>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</si>
  <si>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</si>
  <si>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</si>
  <si>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</si>
  <si>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</si>
  <si>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</si>
  <si>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</si>
  <si>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</si>
  <si>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</si>
  <si>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</si>
  <si>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</si>
  <si>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</si>
  <si>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</si>
  <si>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</si>
  <si>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</si>
  <si>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</si>
  <si>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</si>
  <si>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</si>
  <si>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</si>
  <si>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</si>
  <si>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</si>
  <si>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</si>
  <si>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</si>
  <si>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</si>
  <si>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</si>
  <si>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</si>
  <si>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</si>
  <si>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</si>
  <si>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</si>
  <si>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</si>
  <si>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</si>
  <si>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</si>
  <si>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</si>
  <si>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</si>
  <si>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</si>
  <si>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</si>
  <si>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</si>
  <si>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</si>
  <si>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</si>
  <si>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</si>
  <si>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</si>
  <si>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</si>
  <si>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</si>
  <si>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</si>
  <si>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</si>
  <si>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</si>
  <si>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</si>
  <si>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</si>
  <si>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</si>
  <si>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</si>
  <si>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</si>
  <si>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</si>
  <si>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</si>
  <si>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</si>
  <si>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</si>
  <si>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</si>
  <si>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</si>
  <si>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</si>
  <si>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</si>
  <si>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</si>
  <si>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</si>
  <si>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</si>
  <si>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</si>
  <si>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</si>
  <si>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</si>
  <si>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</si>
  <si>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</si>
  <si>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</si>
  <si>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</si>
  <si>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</si>
  <si>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</si>
  <si>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</si>
  <si>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</si>
  <si>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</si>
  <si>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</si>
  <si>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</si>
  <si>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</si>
  <si>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</si>
  <si>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</si>
  <si>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</si>
  <si>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</si>
  <si>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</si>
  <si>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</si>
  <si>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</si>
  <si>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</si>
  <si>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</si>
  <si>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</si>
  <si>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</si>
  <si>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</si>
  <si>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</si>
  <si>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</si>
  <si>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</si>
  <si>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</si>
  <si>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</si>
  <si>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</si>
  <si>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</si>
  <si>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</si>
  <si>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</si>
  <si>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</si>
  <si>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</si>
  <si>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</si>
  <si>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</si>
  <si>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</si>
  <si>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</si>
  <si>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</si>
  <si>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</si>
  <si>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</si>
  <si>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</si>
  <si>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</si>
  <si>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</si>
  <si>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</si>
  <si>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</si>
  <si>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</si>
  <si>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</si>
  <si>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</si>
  <si>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</si>
  <si>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</si>
  <si>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</si>
  <si>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</si>
  <si>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</si>
  <si>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</si>
  <si>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</si>
  <si>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</si>
  <si>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</si>
  <si>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</si>
  <si>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</si>
  <si>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</si>
  <si>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</si>
  <si>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</si>
  <si>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</si>
  <si>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</si>
  <si>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</si>
  <si>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</si>
  <si>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</si>
  <si>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</si>
  <si>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</si>
  <si>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</si>
  <si>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</si>
  <si>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</si>
  <si>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</si>
  <si>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</si>
  <si>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</si>
  <si>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</si>
  <si>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</si>
  <si>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</si>
  <si>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</si>
  <si>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</si>
  <si>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</si>
  <si>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</si>
  <si>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</si>
  <si>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</si>
  <si>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</si>
  <si>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</si>
  <si>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</si>
  <si>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</si>
  <si>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</si>
  <si>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</si>
  <si>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</si>
  <si>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</si>
  <si>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</si>
  <si>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</si>
  <si>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</si>
  <si>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</si>
  <si>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</si>
  <si>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</si>
  <si>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</si>
  <si>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</si>
  <si>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</si>
  <si>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</si>
  <si>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</si>
  <si>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</si>
  <si>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</si>
  <si>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</si>
  <si>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</si>
  <si>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</si>
  <si>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</si>
  <si>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</si>
  <si>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</si>
  <si>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</si>
  <si>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</si>
  <si>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</si>
  <si>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</si>
  <si>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</si>
  <si>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</si>
  <si>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</si>
  <si>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</si>
  <si>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</si>
  <si>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</si>
  <si>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</si>
  <si>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</si>
  <si>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</si>
  <si>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</si>
  <si>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</si>
  <si>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</si>
  <si>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</si>
  <si>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</si>
  <si>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</si>
  <si>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</si>
  <si>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</si>
  <si>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</si>
  <si>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</si>
  <si>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</si>
  <si>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</si>
  <si>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</si>
  <si>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</si>
  <si>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</si>
  <si>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</si>
  <si>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</si>
  <si>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</si>
  <si>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</si>
  <si>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</si>
  <si>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</si>
  <si>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</si>
  <si>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</si>
  <si>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</si>
  <si>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</si>
  <si>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</si>
  <si>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</si>
  <si>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</si>
  <si>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</si>
  <si>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</si>
  <si>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</si>
  <si>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</si>
  <si>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</si>
  <si>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</si>
  <si>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</si>
  <si>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</si>
  <si>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</si>
  <si>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</si>
  <si>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</si>
  <si>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</si>
  <si>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</si>
  <si>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</si>
  <si>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</si>
  <si>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</si>
  <si>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</si>
  <si>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</si>
  <si>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</si>
  <si>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</si>
  <si>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</si>
  <si>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</si>
  <si>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</si>
  <si>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</si>
  <si>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</si>
  <si>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</si>
  <si>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</si>
  <si>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</si>
  <si>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</si>
  <si>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</si>
  <si>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</si>
  <si>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</si>
  <si>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</si>
  <si>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</si>
  <si>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</si>
  <si>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</si>
  <si>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</si>
  <si>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</si>
  <si>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</si>
  <si>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</si>
  <si>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</si>
  <si>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</si>
  <si>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</si>
  <si>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</si>
  <si>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</si>
  <si>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</si>
  <si>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</si>
  <si>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</si>
  <si>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</si>
  <si>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</si>
  <si>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</si>
  <si>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</si>
  <si>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</si>
  <si>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</si>
  <si>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</si>
  <si>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</si>
  <si>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</si>
  <si>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</si>
  <si>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</si>
  <si>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</si>
  <si>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</si>
  <si>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</si>
  <si>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</si>
  <si>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</si>
  <si>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</si>
  <si>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</si>
  <si>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</si>
  <si>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</si>
  <si>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</si>
  <si>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</si>
  <si>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</si>
  <si>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</si>
  <si>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</si>
  <si>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</si>
  <si>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</si>
  <si>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</si>
  <si>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</si>
  <si>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</si>
  <si>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</si>
  <si>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</si>
  <si>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</si>
  <si>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</si>
  <si>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</si>
  <si>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</si>
  <si>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</si>
  <si>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</si>
  <si>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</si>
  <si>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</si>
  <si>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</si>
  <si>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</si>
  <si>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</si>
  <si>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</si>
  <si>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</si>
  <si>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</si>
  <si>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</si>
  <si>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</si>
  <si>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</si>
  <si>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</si>
  <si>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</si>
  <si>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</si>
  <si>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</si>
  <si>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</si>
  <si>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</si>
  <si>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</si>
  <si>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</si>
  <si>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</si>
  <si>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</si>
  <si>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</si>
  <si>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</si>
  <si>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</si>
  <si>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</si>
  <si>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</si>
  <si>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</si>
  <si>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</si>
  <si>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</si>
  <si>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</si>
  <si>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</si>
  <si>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</si>
  <si>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</si>
  <si>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</si>
  <si>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</si>
  <si>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</si>
  <si>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</si>
  <si>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</si>
  <si>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</si>
  <si>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</si>
  <si>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</si>
  <si>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</si>
  <si>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</si>
  <si>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</si>
  <si>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</si>
  <si>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</si>
  <si>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</si>
  <si>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</si>
  <si>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</si>
  <si>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</si>
  <si>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</si>
  <si>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</si>
  <si>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</si>
  <si>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</si>
  <si>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</si>
  <si>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</si>
  <si>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</si>
  <si>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</si>
  <si>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</si>
  <si>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</si>
  <si>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</si>
  <si>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</si>
  <si>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</si>
  <si>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</si>
  <si>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</si>
  <si>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</si>
  <si>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</si>
  <si>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</si>
  <si>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</si>
  <si>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</si>
  <si>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</si>
  <si>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</si>
  <si>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</si>
  <si>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</si>
  <si>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</si>
  <si>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</si>
  <si>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</si>
  <si>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</si>
  <si>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</si>
  <si>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</si>
  <si>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</si>
  <si>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</si>
  <si>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</si>
  <si>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</si>
  <si>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</si>
  <si>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</si>
  <si>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</si>
  <si>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</si>
  <si>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</si>
  <si>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</si>
  <si>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</si>
  <si>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</si>
  <si>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</si>
  <si>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</si>
  <si>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</si>
  <si>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</si>
  <si>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</si>
  <si>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</si>
  <si>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</si>
  <si>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</si>
  <si>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</si>
  <si>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</si>
  <si>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</si>
  <si>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</si>
  <si>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</si>
  <si>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</si>
  <si>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</si>
  <si>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</si>
  <si>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</si>
  <si>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</si>
  <si>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</si>
  <si>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</si>
  <si>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</si>
  <si>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</si>
  <si>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</si>
  <si>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</si>
  <si>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</si>
  <si>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</si>
  <si>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</si>
  <si>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</si>
  <si>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</si>
  <si>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</si>
  <si>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</si>
  <si>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</si>
  <si>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</si>
  <si>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</si>
  <si>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</si>
  <si>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</si>
  <si>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</si>
  <si>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</si>
  <si>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</si>
  <si>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</si>
  <si>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</si>
  <si>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</si>
  <si>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</si>
  <si>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</si>
  <si>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</si>
  <si>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</si>
  <si>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</si>
  <si>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</si>
  <si>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</si>
  <si>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</si>
  <si>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</si>
  <si>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</si>
  <si>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</si>
  <si>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</si>
  <si>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</si>
  <si>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</si>
  <si>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</si>
  <si>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</si>
  <si>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</si>
  <si>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</si>
  <si>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</si>
  <si>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</si>
  <si>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</si>
  <si>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</si>
  <si>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</si>
  <si>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</si>
  <si>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</si>
  <si>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</si>
  <si>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</si>
  <si>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</si>
  <si>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</si>
  <si>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</si>
  <si>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</si>
  <si>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</si>
  <si>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</si>
  <si>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</si>
  <si>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</si>
  <si>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</si>
  <si>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</si>
  <si>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</si>
  <si>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</si>
  <si>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</si>
  <si>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</si>
  <si>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</si>
  <si>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</si>
  <si>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</si>
  <si>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</si>
  <si>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</si>
  <si>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</si>
  <si>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</si>
  <si>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</si>
  <si>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</si>
  <si>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</si>
  <si>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</si>
  <si>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</si>
  <si>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</si>
  <si>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</si>
  <si>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</si>
  <si>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</si>
  <si>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</si>
  <si>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</si>
  <si>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</si>
  <si>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</si>
  <si>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</si>
  <si>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</si>
  <si>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</si>
  <si>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</si>
  <si>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</si>
  <si>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</si>
  <si>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</si>
  <si>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</si>
  <si>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</si>
  <si>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</si>
  <si>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</si>
  <si>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</si>
  <si>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</si>
  <si>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</si>
  <si>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</si>
  <si>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</si>
  <si>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</si>
  <si>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</si>
  <si>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</si>
  <si>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</si>
  <si>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</si>
  <si>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</si>
  <si>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</si>
  <si>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</si>
  <si>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</si>
  <si>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</si>
  <si>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</si>
  <si>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</si>
  <si>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</si>
  <si>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</si>
  <si>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</si>
  <si>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</si>
  <si>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</si>
  <si>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</si>
  <si>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</si>
  <si>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</si>
  <si>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</si>
  <si>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</si>
  <si>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</si>
  <si>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</si>
  <si>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</si>
  <si>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</si>
  <si>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</si>
  <si>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</si>
  <si>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</si>
  <si>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</si>
  <si>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</si>
  <si>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</si>
  <si>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</si>
  <si>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</si>
  <si>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</si>
  <si>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</si>
  <si>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</si>
  <si>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</si>
  <si>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</si>
  <si>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</si>
  <si>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</si>
  <si>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</si>
  <si>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</si>
  <si>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</si>
  <si>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</si>
  <si>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</si>
  <si>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</si>
  <si>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</si>
  <si>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</si>
  <si>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</si>
  <si>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</si>
  <si>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</si>
  <si>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</si>
  <si>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</si>
  <si>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</si>
  <si>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</si>
  <si>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</si>
  <si>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</si>
  <si>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</si>
  <si>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</si>
  <si>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</si>
  <si>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</si>
  <si>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</si>
  <si>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</si>
  <si>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</si>
  <si>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</si>
  <si>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</si>
  <si>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</si>
  <si>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</si>
  <si>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</si>
  <si>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</si>
  <si>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</si>
  <si>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</si>
  <si>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</si>
  <si>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</si>
  <si>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</si>
  <si>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</si>
  <si>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</si>
  <si>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</si>
  <si>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</si>
  <si>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</si>
  <si>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</si>
  <si>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</si>
  <si>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</si>
  <si>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</si>
  <si>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</si>
  <si>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</si>
  <si>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</si>
  <si>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</si>
  <si>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</si>
  <si>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</si>
  <si>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</si>
  <si>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</si>
  <si>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</si>
  <si>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</si>
  <si>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</si>
  <si>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</si>
  <si>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</si>
  <si>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</si>
  <si>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</si>
  <si>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</si>
  <si>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</si>
  <si>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</si>
  <si>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</si>
  <si>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</si>
  <si>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</si>
  <si>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</si>
  <si>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</si>
  <si>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</si>
  <si>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</si>
  <si>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</si>
  <si>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</si>
  <si>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</si>
  <si>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</si>
  <si>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</si>
  <si>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</si>
  <si>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</si>
  <si>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</si>
  <si>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</si>
  <si>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</si>
  <si>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</si>
  <si>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</si>
  <si>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</si>
  <si>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</si>
  <si>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</si>
  <si>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</si>
  <si>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</si>
  <si>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</si>
  <si>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</si>
  <si>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</si>
  <si>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</si>
  <si>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</si>
  <si>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</si>
  <si>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</si>
  <si>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</si>
  <si>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</si>
  <si>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</si>
  <si>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</si>
  <si>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</si>
  <si>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</si>
  <si>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</si>
  <si>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</si>
  <si>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</si>
  <si>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</si>
  <si>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</si>
  <si>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</si>
  <si>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</si>
  <si>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</si>
  <si>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</si>
  <si>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</si>
  <si>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</si>
  <si>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</si>
  <si>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</si>
  <si>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</si>
  <si>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</si>
  <si>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</si>
  <si>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</si>
  <si>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</si>
  <si>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</si>
  <si>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</si>
  <si>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</si>
  <si>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</si>
  <si>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</si>
  <si>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</si>
  <si>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</si>
  <si>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</si>
  <si>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</si>
  <si>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</si>
  <si>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</si>
  <si>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</si>
  <si>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</si>
  <si>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</si>
  <si>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</si>
  <si>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</si>
  <si>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</si>
  <si>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</si>
  <si>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</si>
  <si>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</si>
  <si>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</si>
  <si>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</si>
  <si>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</si>
  <si>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</si>
  <si>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</si>
  <si>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</si>
  <si>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</si>
  <si>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</si>
  <si>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</si>
  <si>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</si>
  <si>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</si>
  <si>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</si>
  <si>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</si>
  <si>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</si>
  <si>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</si>
  <si>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</si>
  <si>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</si>
  <si>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</si>
  <si>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</si>
  <si>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</si>
  <si>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</si>
  <si>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</si>
  <si>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</si>
  <si>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</si>
  <si>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</si>
  <si>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</si>
  <si>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</si>
  <si>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</si>
  <si>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</si>
  <si>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</si>
  <si>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</si>
  <si>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</si>
  <si>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</si>
  <si>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</si>
  <si>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</si>
  <si>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</si>
  <si>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</si>
  <si>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</si>
  <si>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</si>
  <si>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</si>
  <si>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</si>
  <si>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</si>
  <si>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</si>
  <si>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</si>
  <si>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</si>
  <si>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</si>
  <si>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</si>
  <si>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</si>
  <si>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</si>
  <si>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</si>
  <si>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</si>
  <si>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</si>
  <si>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</si>
  <si>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</si>
  <si>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</si>
  <si>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</si>
  <si>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</si>
  <si>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</si>
  <si>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</si>
  <si>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</si>
  <si>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</si>
  <si>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</si>
  <si>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</si>
  <si>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</si>
  <si>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</si>
  <si>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</si>
  <si>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</si>
  <si>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</si>
  <si>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</si>
  <si>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</si>
  <si>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</si>
  <si>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</si>
  <si>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</si>
  <si>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</si>
  <si>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</si>
  <si>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</si>
  <si>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</si>
  <si>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</si>
  <si>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</si>
  <si>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</si>
  <si>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</si>
  <si>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</si>
  <si>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</si>
  <si>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</si>
  <si>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</si>
  <si>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</si>
  <si>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</si>
  <si>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</si>
  <si>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</si>
  <si>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</si>
  <si>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</si>
  <si>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</si>
  <si>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</si>
  <si>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</si>
  <si>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</si>
  <si>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</si>
  <si>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</si>
  <si>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</si>
  <si>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</si>
  <si>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</si>
  <si>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</si>
  <si>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</si>
  <si>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</si>
  <si>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</si>
  <si>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</si>
  <si>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</si>
  <si>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</si>
  <si>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</si>
  <si>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</si>
  <si>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</si>
  <si>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</si>
  <si>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</si>
  <si>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</si>
  <si>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</si>
  <si>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</si>
  <si>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</si>
  <si>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</si>
  <si>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</si>
  <si>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</si>
  <si>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</si>
  <si>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</si>
  <si>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</si>
  <si>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</si>
  <si>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</si>
  <si>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</si>
  <si>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</si>
  <si>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</si>
  <si>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</si>
  <si>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</si>
  <si>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</si>
  <si>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</si>
  <si>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</si>
  <si>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</si>
  <si>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</si>
  <si>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</si>
  <si>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</si>
  <si>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</si>
  <si>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</si>
  <si>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</si>
  <si>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</si>
  <si>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</si>
  <si>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</si>
  <si>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</si>
  <si>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</si>
  <si>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</si>
  <si>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</si>
  <si>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</si>
  <si>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</si>
  <si>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</si>
  <si>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</si>
  <si>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</si>
  <si>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</si>
  <si>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</si>
  <si>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</si>
  <si>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</si>
  <si>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</si>
  <si>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</si>
  <si>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</si>
  <si>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</si>
  <si>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</si>
  <si>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</si>
  <si>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</si>
  <si>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</si>
  <si>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</si>
  <si>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</si>
  <si>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</si>
  <si>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</si>
  <si>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</si>
  <si>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</si>
  <si>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</si>
  <si>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</si>
  <si>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</si>
  <si>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</si>
  <si>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</si>
  <si>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</si>
  <si>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</si>
  <si>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</si>
  <si>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</si>
  <si>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</si>
  <si>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</si>
  <si>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</si>
  <si>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</si>
  <si>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</si>
  <si>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</si>
  <si>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</si>
  <si>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</si>
  <si>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</si>
  <si>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</si>
  <si>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</si>
  <si>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</si>
  <si>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</si>
  <si>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</si>
  <si>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</si>
  <si>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</si>
  <si>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</si>
  <si>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</si>
  <si>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</si>
  <si>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</si>
  <si>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</si>
  <si>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</si>
  <si>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</si>
  <si>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</si>
  <si>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</si>
  <si>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</si>
  <si>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</si>
  <si>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</si>
  <si>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</si>
  <si>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</si>
  <si>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</si>
  <si>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</si>
  <si>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</si>
  <si>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</si>
  <si>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</si>
  <si>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</si>
  <si>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</si>
  <si>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</si>
  <si>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</si>
  <si>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</si>
  <si>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</si>
  <si>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</si>
  <si>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</si>
  <si>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</si>
  <si>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</si>
  <si>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</si>
  <si>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</si>
  <si>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</si>
  <si>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</si>
  <si>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</si>
  <si>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</si>
  <si>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</si>
  <si>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</si>
  <si>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</si>
  <si>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</si>
  <si>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</si>
  <si>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</si>
  <si>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</si>
  <si>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</si>
  <si>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</si>
  <si>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</si>
  <si>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</si>
  <si>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</si>
  <si>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</si>
  <si>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</si>
  <si>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</si>
  <si>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</si>
  <si>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</si>
  <si>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</si>
  <si>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</si>
  <si>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</si>
  <si>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</si>
  <si>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</si>
  <si>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</si>
  <si>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</si>
  <si>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</si>
  <si>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</si>
  <si>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</si>
  <si>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</si>
  <si>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</si>
  <si>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</si>
  <si>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</si>
  <si>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</si>
  <si>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</si>
  <si>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</si>
  <si>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</si>
  <si>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</si>
  <si>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</si>
  <si>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</si>
  <si>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</si>
  <si>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</si>
  <si>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</si>
  <si>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</si>
  <si>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</si>
  <si>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</si>
  <si>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</si>
  <si>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</si>
  <si>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</si>
  <si>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</si>
  <si>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</si>
  <si>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</si>
  <si>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</si>
  <si>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</si>
  <si>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</si>
  <si>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</si>
  <si>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</si>
  <si>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</si>
  <si>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</si>
  <si>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</si>
  <si>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</si>
  <si>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</si>
  <si>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</si>
  <si>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</si>
  <si>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</si>
  <si>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</si>
  <si>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</si>
  <si>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</si>
  <si>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</si>
  <si>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</si>
  <si>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</si>
  <si>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</si>
  <si>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</si>
  <si>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</si>
  <si>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</si>
  <si>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</si>
  <si>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</si>
  <si>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</si>
  <si>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</si>
  <si>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</si>
  <si>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</si>
  <si>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</si>
  <si>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</si>
  <si>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</si>
  <si>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</si>
  <si>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</si>
  <si>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</si>
  <si>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</si>
  <si>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</si>
  <si>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</si>
  <si>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</si>
  <si>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</si>
  <si>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</si>
  <si>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</si>
  <si>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</si>
  <si>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</si>
  <si>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</si>
  <si>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</si>
  <si>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</si>
  <si>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</si>
  <si>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</si>
  <si>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</si>
  <si>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</si>
  <si>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</si>
  <si>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</si>
  <si>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</si>
  <si>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</si>
  <si>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</si>
  <si>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</si>
  <si>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</si>
  <si>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</si>
  <si>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</si>
  <si>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</si>
  <si>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</si>
  <si>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</si>
  <si>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</si>
  <si>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</si>
  <si>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</si>
  <si>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</si>
  <si>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</si>
  <si>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</si>
  <si>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</si>
  <si>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</si>
  <si>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</si>
  <si>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</si>
  <si>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</si>
  <si>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</si>
  <si>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</si>
  <si>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</si>
  <si>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</si>
  <si>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</si>
  <si>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</si>
  <si>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</si>
  <si>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</si>
  <si>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</si>
  <si>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</si>
  <si>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</si>
  <si>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</si>
  <si>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</si>
  <si>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</si>
  <si>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</si>
  <si>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</si>
  <si>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</si>
  <si>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</si>
  <si>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</si>
  <si>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</si>
  <si>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</si>
  <si>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</si>
  <si>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</si>
  <si>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</si>
  <si>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</si>
  <si>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</si>
  <si>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</si>
  <si>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</si>
  <si>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</si>
  <si>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</si>
  <si>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</si>
  <si>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</si>
  <si>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</si>
  <si>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</si>
  <si>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</si>
  <si>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</si>
  <si>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</si>
  <si>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</si>
  <si>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</si>
  <si>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</si>
  <si>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</si>
  <si>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</si>
  <si>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</si>
  <si>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</si>
  <si>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</si>
  <si>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</si>
  <si>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</si>
  <si>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</si>
  <si>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</si>
  <si>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</si>
  <si>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</si>
  <si>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</si>
  <si>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</si>
  <si>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</si>
  <si>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</si>
  <si>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</si>
  <si>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</si>
  <si>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</si>
  <si>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</si>
  <si>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</si>
  <si>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</si>
  <si>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</si>
  <si>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</si>
  <si>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</si>
  <si>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</si>
  <si>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</si>
  <si>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</si>
  <si>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</si>
  <si>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</si>
  <si>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</si>
  <si>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</si>
  <si>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</si>
  <si>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</si>
  <si>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</si>
  <si>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</si>
  <si>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</si>
  <si>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</si>
  <si>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</si>
  <si>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</si>
  <si>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</si>
  <si>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</si>
  <si>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</si>
  <si>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</si>
  <si>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</si>
  <si>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</si>
  <si>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</si>
  <si>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</si>
  <si>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</si>
  <si>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</si>
  <si>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</si>
  <si>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</si>
  <si>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</si>
  <si>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</si>
  <si>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</si>
  <si>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</si>
  <si>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</si>
  <si>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</si>
  <si>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</si>
  <si>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</si>
  <si>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</si>
  <si>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</si>
  <si>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</si>
  <si>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</si>
  <si>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</si>
  <si>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</si>
  <si>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</si>
  <si>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</si>
  <si>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</si>
  <si>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</si>
  <si>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</si>
  <si>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</si>
  <si>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</si>
  <si>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</si>
  <si>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</si>
  <si>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</si>
  <si>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</si>
  <si>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</si>
  <si>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</si>
  <si>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</si>
  <si>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</si>
  <si>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</si>
  <si>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</si>
  <si>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</si>
  <si>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</si>
  <si>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</si>
  <si>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</si>
  <si>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</si>
  <si>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</si>
  <si>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</si>
  <si>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</si>
  <si>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</si>
  <si>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</si>
  <si>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</si>
  <si>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</si>
  <si>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</si>
  <si>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</si>
  <si>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</si>
  <si>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</si>
  <si>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</si>
  <si>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</si>
  <si>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</si>
  <si>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</si>
  <si>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</si>
  <si>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</si>
  <si>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</si>
  <si>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</si>
  <si>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</si>
  <si>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</si>
  <si>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</si>
  <si>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</si>
  <si>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</si>
  <si>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</si>
  <si>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</si>
  <si>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</si>
  <si>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</si>
  <si>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</si>
  <si>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</si>
  <si>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</si>
  <si>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</si>
  <si>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</si>
  <si>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</si>
  <si>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</si>
  <si>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</si>
  <si>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</si>
  <si>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</si>
  <si>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</si>
  <si>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</si>
  <si>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</si>
  <si>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</si>
  <si>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</si>
  <si>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</si>
  <si>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</si>
  <si>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</si>
  <si>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</si>
  <si>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</si>
  <si>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</si>
  <si>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</si>
  <si>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</si>
  <si>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</si>
  <si>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</si>
  <si>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</si>
  <si>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</si>
  <si>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</si>
  <si>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</si>
  <si>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</si>
  <si>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</si>
  <si>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</si>
  <si>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</si>
  <si>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</si>
  <si>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</si>
  <si>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</si>
  <si>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</si>
  <si>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</si>
  <si>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</si>
  <si>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</si>
  <si>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</si>
  <si>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</si>
  <si>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</si>
  <si>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</si>
  <si>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</si>
  <si>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</si>
  <si>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</si>
  <si>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</si>
  <si>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</si>
  <si>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</si>
  <si>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</si>
  <si>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</si>
  <si>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</si>
  <si>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</si>
  <si>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</si>
  <si>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</si>
  <si>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</si>
  <si>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</si>
  <si>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</si>
  <si>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</si>
  <si>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</si>
  <si>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</si>
  <si>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</si>
  <si>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</si>
  <si>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</si>
  <si>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</si>
  <si>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</si>
  <si>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</si>
  <si>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</si>
  <si>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</si>
  <si>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</si>
  <si>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</si>
  <si>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</si>
  <si>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</si>
  <si>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</si>
  <si>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</si>
  <si>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</si>
  <si>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</si>
  <si>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</si>
  <si>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</si>
  <si>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</si>
  <si>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</si>
  <si>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</si>
  <si>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</si>
  <si>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</si>
  <si>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</si>
  <si>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</si>
  <si>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</si>
  <si>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</si>
  <si>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</si>
  <si>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</si>
  <si>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</si>
  <si>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</si>
  <si>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</si>
  <si>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</si>
  <si>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</si>
  <si>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</si>
  <si>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</si>
  <si>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</si>
  <si>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</si>
  <si>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</si>
  <si>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</si>
  <si>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</si>
  <si>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</si>
  <si>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</si>
  <si>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</si>
  <si>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</si>
  <si>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</si>
  <si>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</si>
  <si>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</si>
  <si>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</si>
  <si>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</si>
  <si>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</si>
  <si>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</si>
  <si>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</si>
  <si>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</si>
  <si>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</si>
  <si>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</si>
  <si>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</si>
  <si>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</si>
  <si>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</si>
  <si>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</si>
  <si>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</si>
  <si>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</si>
  <si>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</si>
  <si>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</si>
  <si>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</si>
  <si>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</si>
  <si>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</si>
  <si>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</si>
  <si>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</si>
  <si>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</si>
  <si>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</si>
  <si>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</si>
  <si>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</si>
  <si>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</si>
  <si>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</si>
  <si>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</si>
  <si>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</si>
  <si>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</si>
  <si>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</si>
  <si>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</si>
  <si>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</si>
  <si>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</si>
  <si>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</si>
  <si>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</si>
  <si>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</si>
  <si>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</si>
  <si>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</si>
  <si>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</si>
  <si>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</si>
  <si>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</si>
  <si>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</si>
  <si>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</si>
  <si>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</si>
  <si>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</si>
  <si>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</si>
  <si>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</si>
  <si>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</si>
  <si>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</si>
  <si>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</si>
  <si>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</si>
  <si>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</si>
  <si>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</si>
  <si>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</si>
  <si>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</si>
  <si>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</si>
  <si>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</si>
  <si>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</si>
  <si>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</si>
  <si>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</si>
  <si>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</si>
  <si>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</si>
  <si>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</si>
  <si>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</si>
  <si>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</si>
  <si>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</si>
  <si>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</si>
  <si>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</si>
  <si>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</si>
  <si>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</si>
  <si>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</si>
  <si>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</si>
  <si>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</si>
  <si>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</si>
  <si>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</si>
  <si>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</si>
  <si>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</si>
  <si>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</si>
  <si>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</si>
  <si>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</si>
  <si>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</si>
  <si>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</si>
  <si>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</si>
  <si>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</si>
  <si>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</si>
  <si>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</si>
  <si>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</si>
  <si>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</si>
  <si>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</si>
  <si>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</si>
  <si>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</si>
  <si>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</si>
  <si>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</si>
  <si>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</si>
  <si>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</si>
  <si>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</si>
  <si>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</si>
  <si>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</si>
  <si>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</si>
  <si>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</si>
  <si>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</si>
  <si>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</si>
  <si>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</si>
  <si>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</si>
  <si>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</si>
  <si>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</si>
  <si>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</si>
  <si>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</si>
  <si>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</si>
  <si>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</si>
  <si>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</si>
  <si>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</si>
  <si>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</si>
  <si>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</si>
  <si>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</si>
  <si>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</si>
  <si>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</si>
  <si>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</si>
  <si>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</si>
  <si>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</si>
  <si>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</si>
  <si>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</si>
  <si>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</si>
  <si>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</si>
  <si>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</si>
  <si>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</si>
  <si>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</si>
  <si>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</si>
  <si>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</si>
  <si>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</si>
  <si>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</si>
  <si>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</si>
  <si>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</si>
  <si>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</si>
  <si>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</si>
  <si>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</si>
  <si>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</si>
  <si>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</si>
  <si>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</si>
  <si>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</si>
  <si>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</si>
  <si>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</si>
  <si>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</si>
  <si>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</si>
  <si>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</si>
  <si>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</si>
  <si>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</si>
  <si>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</si>
  <si>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</si>
  <si>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</si>
  <si>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</si>
  <si>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</si>
  <si>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</si>
  <si>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</si>
  <si>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</si>
  <si>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</si>
  <si>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</si>
  <si>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</si>
  <si>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</si>
  <si>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</si>
  <si>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</si>
  <si>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</si>
  <si>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</si>
  <si>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</si>
  <si>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</si>
  <si>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</si>
  <si>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</si>
  <si>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</si>
  <si>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</si>
  <si>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</si>
  <si>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</si>
  <si>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</si>
  <si>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</si>
  <si>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</si>
  <si>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</si>
  <si>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</si>
  <si>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</si>
  <si>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</si>
  <si>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</si>
  <si>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</si>
  <si>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</si>
  <si>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</si>
  <si>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</si>
  <si>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</si>
  <si>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</si>
  <si>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</si>
  <si>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</si>
  <si>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</si>
  <si>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</si>
  <si>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</si>
  <si>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</si>
  <si>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</si>
  <si>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</si>
  <si>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</si>
  <si>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</si>
  <si>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</si>
  <si>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</si>
  <si>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</si>
  <si>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</si>
  <si>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</si>
  <si>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</si>
  <si>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</si>
  <si>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</si>
  <si>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</si>
  <si>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</si>
  <si>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</si>
  <si>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</si>
  <si>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</si>
  <si>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</si>
  <si>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</si>
  <si>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</si>
  <si>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</si>
  <si>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</si>
  <si>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</si>
  <si>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</si>
  <si>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</si>
  <si>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</si>
  <si>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</si>
  <si>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</si>
  <si>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</si>
  <si>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</si>
  <si>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</si>
  <si>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</si>
  <si>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</si>
  <si>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</si>
  <si>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</si>
  <si>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</si>
  <si>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</si>
  <si>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</si>
  <si>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</si>
  <si>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</si>
  <si>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</si>
  <si>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</si>
  <si>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</si>
  <si>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</si>
  <si>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</si>
  <si>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</si>
  <si>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</si>
  <si>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</si>
  <si>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</si>
  <si>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</si>
  <si>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</si>
  <si>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</si>
  <si>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</si>
  <si>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</si>
  <si>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</si>
  <si>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</si>
  <si>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</si>
  <si>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</si>
  <si>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</si>
  <si>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</si>
  <si>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</si>
  <si>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</si>
  <si>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</si>
  <si>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</si>
  <si>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</si>
  <si>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</si>
  <si>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</si>
  <si>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</si>
  <si>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</si>
  <si>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</si>
  <si>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</si>
  <si>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</si>
  <si>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</si>
  <si>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</si>
  <si>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</si>
  <si>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</si>
  <si>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</si>
  <si>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</si>
  <si>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</si>
  <si>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</si>
  <si>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</si>
  <si>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</si>
  <si>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</si>
  <si>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</si>
  <si>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</si>
  <si>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</si>
  <si>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</si>
  <si>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</si>
  <si>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</si>
  <si>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</si>
  <si>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</si>
  <si>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</si>
  <si>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</si>
  <si>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</si>
  <si>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</si>
  <si>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</si>
  <si>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</si>
  <si>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</si>
  <si>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</si>
  <si>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</si>
  <si>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</si>
  <si>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</si>
  <si>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</si>
  <si>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</si>
  <si>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</si>
  <si>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</si>
  <si>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</si>
  <si>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</si>
  <si>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</si>
  <si>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</si>
  <si>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</si>
  <si>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</si>
  <si>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</si>
  <si>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</si>
  <si>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</si>
  <si>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</si>
  <si>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</si>
  <si>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</si>
  <si>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</si>
  <si>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</si>
  <si>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</si>
  <si>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</si>
  <si>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</si>
  <si>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</si>
  <si>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</si>
  <si>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</si>
  <si>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</si>
  <si>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</si>
  <si>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</si>
  <si>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</si>
  <si>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</si>
  <si>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</si>
  <si>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</si>
  <si>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</si>
  <si>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</si>
  <si>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</si>
  <si>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</si>
  <si>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</si>
  <si>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</si>
  <si>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</si>
  <si>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</si>
  <si>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</si>
  <si>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</si>
  <si>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</si>
  <si>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</si>
  <si>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</si>
  <si>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</si>
  <si>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</si>
  <si>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</si>
  <si>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</si>
  <si>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</si>
  <si>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</si>
  <si>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</si>
  <si>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</si>
  <si>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</si>
  <si>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</si>
  <si>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</si>
  <si>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</si>
  <si>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</si>
  <si>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</si>
  <si>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</si>
  <si>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</si>
  <si>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</si>
  <si>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</si>
  <si>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</si>
  <si>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</si>
  <si>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</si>
  <si>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</si>
  <si>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</si>
  <si>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</si>
  <si>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</si>
  <si>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</si>
  <si>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</si>
  <si>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</si>
  <si>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</si>
  <si>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</si>
  <si>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</si>
  <si>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</si>
  <si>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</si>
  <si>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</si>
  <si>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</si>
  <si>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</si>
  <si>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</si>
  <si>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</si>
  <si>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</si>
  <si>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</si>
  <si>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</si>
  <si>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</si>
  <si>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</si>
  <si>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</si>
  <si>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</si>
  <si>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</si>
  <si>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</si>
  <si>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</si>
  <si>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</si>
  <si>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</si>
  <si>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</si>
  <si>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</si>
  <si>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</si>
  <si>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</si>
  <si>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</si>
  <si>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</si>
  <si>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</si>
  <si>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</si>
  <si>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</si>
  <si>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</si>
  <si>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</si>
  <si>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</si>
  <si>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</si>
  <si>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</si>
  <si>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</si>
  <si>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</si>
  <si>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</si>
  <si>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</si>
  <si>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</si>
  <si>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</si>
  <si>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</si>
  <si>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</si>
  <si>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</si>
  <si>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</si>
  <si>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</si>
  <si>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</si>
  <si>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</si>
  <si>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</si>
  <si>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</si>
  <si>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</si>
  <si>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</si>
  <si>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</si>
  <si>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</si>
  <si>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</si>
  <si>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</si>
  <si>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</si>
  <si>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</si>
  <si>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</si>
  <si>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</si>
  <si>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</si>
  <si>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</si>
  <si>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</si>
  <si>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</si>
  <si>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</si>
  <si>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</si>
  <si>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</si>
  <si>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</si>
  <si>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</si>
  <si>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</si>
  <si>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</si>
  <si>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</si>
  <si>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</si>
  <si>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</si>
  <si>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</si>
  <si>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</si>
  <si>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</si>
  <si>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</si>
  <si>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</si>
  <si>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</si>
  <si>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</si>
  <si>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</si>
  <si>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</si>
  <si>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</si>
  <si>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</si>
  <si>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</si>
  <si>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</si>
  <si>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</si>
  <si>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</si>
  <si>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</si>
  <si>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</si>
  <si>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</si>
  <si>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</si>
  <si>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</si>
  <si>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</si>
  <si>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</si>
  <si>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</si>
  <si>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</si>
  <si>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</si>
  <si>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</si>
  <si>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</si>
  <si>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</si>
  <si>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</si>
  <si>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</si>
  <si>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</si>
  <si>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</si>
  <si>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</si>
  <si>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</si>
  <si>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</si>
  <si>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</si>
  <si>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</si>
  <si>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</si>
  <si>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</si>
  <si>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</si>
  <si>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</si>
  <si>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</si>
  <si>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</si>
  <si>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</si>
  <si>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</si>
  <si>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</si>
  <si>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</si>
  <si>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</si>
  <si>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</si>
  <si>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</si>
  <si>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</si>
  <si>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</si>
  <si>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</si>
  <si>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</si>
  <si>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</si>
  <si>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</si>
  <si>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</si>
  <si>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</si>
  <si>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</si>
  <si>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</si>
  <si>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</si>
  <si>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</si>
  <si>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</si>
  <si>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</si>
  <si>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</si>
  <si>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</si>
  <si>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</si>
  <si>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</si>
  <si>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</si>
  <si>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</si>
  <si>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</si>
  <si>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</si>
  <si>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</si>
  <si>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</si>
  <si>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</si>
  <si>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</si>
  <si>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</si>
  <si>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</si>
  <si>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</si>
  <si>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</si>
  <si>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</si>
  <si>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</si>
  <si>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</si>
  <si>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</si>
  <si>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</si>
  <si>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</si>
  <si>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</si>
  <si>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</si>
  <si>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</si>
  <si>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</si>
  <si>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</si>
  <si>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</si>
  <si>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</si>
  <si>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</si>
  <si>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</si>
  <si>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</si>
  <si>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</si>
  <si>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</si>
  <si>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</si>
  <si>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</si>
  <si>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</si>
  <si>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</si>
  <si>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</si>
  <si>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</si>
  <si>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</si>
  <si>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</si>
  <si>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</si>
  <si>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</si>
  <si>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</si>
  <si>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</si>
  <si>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</si>
  <si>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</si>
  <si>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</si>
  <si>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</si>
  <si>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</si>
  <si>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</si>
  <si>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</si>
  <si>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</si>
  <si>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</si>
  <si>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</si>
  <si>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</si>
  <si>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</si>
  <si>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</si>
  <si>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</si>
  <si>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</si>
  <si>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</si>
  <si>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</si>
  <si>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</si>
  <si>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</si>
  <si>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</si>
  <si>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</si>
  <si>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</si>
  <si>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</si>
  <si>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</si>
  <si>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</si>
  <si>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</si>
  <si>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</si>
  <si>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</si>
  <si>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</si>
  <si>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</si>
  <si>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</si>
  <si>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</si>
  <si>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</si>
  <si>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</si>
  <si>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</si>
  <si>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</si>
  <si>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</si>
  <si>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</si>
  <si>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</si>
  <si>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</si>
  <si>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</si>
  <si>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</si>
  <si>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</si>
  <si>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</si>
  <si>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</si>
  <si>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</si>
  <si>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</si>
  <si>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</si>
  <si>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</si>
  <si>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</si>
  <si>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</si>
  <si>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</si>
  <si>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</si>
  <si>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</si>
  <si>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</si>
  <si>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</si>
  <si>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</si>
  <si>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</si>
  <si>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</si>
  <si>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</si>
  <si>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</si>
  <si>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</si>
  <si>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</si>
  <si>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</si>
  <si>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</si>
  <si>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</si>
  <si>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</si>
  <si>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</si>
  <si>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</si>
  <si>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</si>
  <si>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</si>
  <si>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</si>
  <si>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</si>
  <si>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</si>
  <si>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</si>
  <si>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</si>
  <si>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</si>
  <si>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</si>
  <si>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</si>
  <si>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</si>
  <si>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</si>
  <si>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</si>
  <si>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</si>
  <si>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</si>
  <si>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</si>
  <si>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</si>
  <si>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</si>
  <si>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</si>
  <si>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</si>
  <si>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</si>
  <si>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</si>
  <si>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</si>
  <si>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</si>
  <si>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</si>
  <si>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</si>
  <si>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</si>
  <si>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</si>
  <si>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</si>
  <si>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</si>
  <si>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</si>
  <si>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</si>
  <si>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</si>
  <si>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</si>
  <si>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</si>
  <si>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</si>
  <si>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</si>
  <si>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</si>
  <si>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</si>
  <si>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</si>
  <si>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</si>
  <si>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</si>
  <si>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</si>
  <si>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</si>
  <si>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</si>
  <si>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</si>
  <si>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</si>
  <si>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</si>
  <si>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</si>
  <si>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</si>
  <si>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</si>
  <si>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</si>
  <si>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</si>
  <si>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</si>
  <si>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</si>
  <si>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</si>
  <si>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</si>
  <si>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</si>
  <si>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</si>
  <si>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</si>
  <si>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</si>
  <si>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</si>
  <si>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</si>
  <si>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</si>
  <si>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</si>
  <si>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</si>
  <si>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</si>
  <si>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</si>
  <si>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</si>
  <si>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</si>
  <si>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</si>
  <si>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</si>
  <si>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</si>
  <si>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</si>
  <si>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</si>
  <si>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</si>
  <si>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</si>
  <si>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</si>
  <si>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</si>
  <si>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</si>
  <si>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</si>
  <si>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</si>
  <si>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</si>
  <si>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</si>
  <si>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</si>
  <si>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</si>
  <si>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</si>
  <si>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</si>
  <si>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</si>
  <si>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</si>
  <si>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</si>
  <si>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</si>
  <si>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</si>
  <si>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</si>
  <si>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</si>
  <si>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</si>
  <si>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</si>
  <si>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</si>
  <si>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</si>
  <si>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</si>
  <si>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</si>
  <si>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</si>
  <si>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</si>
  <si>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</si>
  <si>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</si>
  <si>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</si>
  <si>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</si>
  <si>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</si>
  <si>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</si>
  <si>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</si>
  <si>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</si>
  <si>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</si>
  <si>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</si>
  <si>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</si>
  <si>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</si>
  <si>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</si>
  <si>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</si>
  <si>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</si>
  <si>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</si>
  <si>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</si>
  <si>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</si>
  <si>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</si>
  <si>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</si>
  <si>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</si>
  <si>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</si>
  <si>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</si>
  <si>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</si>
  <si>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</si>
  <si>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</si>
  <si>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</si>
  <si>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</si>
  <si>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</si>
  <si>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</si>
  <si>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</si>
  <si>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</si>
  <si>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</si>
  <si>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</si>
  <si>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</si>
  <si>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</si>
  <si>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</si>
  <si>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</si>
  <si>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</si>
  <si>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</si>
  <si>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</si>
  <si>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</si>
  <si>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</si>
  <si>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</si>
  <si>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</si>
  <si>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</si>
  <si>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</si>
  <si>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</si>
  <si>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</si>
  <si>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</si>
  <si>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</si>
  <si>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</si>
  <si>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</si>
  <si>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</si>
  <si>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</si>
  <si>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</si>
  <si>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</si>
  <si>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</si>
  <si>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</si>
  <si>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</si>
  <si>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</si>
  <si>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</si>
  <si>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</si>
  <si>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</si>
  <si>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</si>
  <si>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</si>
  <si>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</si>
  <si>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</si>
  <si>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</si>
  <si>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</si>
  <si>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</si>
  <si>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</si>
  <si>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</si>
  <si>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</si>
  <si>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</si>
  <si>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</si>
  <si>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</si>
  <si>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</si>
  <si>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</si>
  <si>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</si>
  <si>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</si>
  <si>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</si>
  <si>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</si>
  <si>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</si>
  <si>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</si>
  <si>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</si>
  <si>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</si>
  <si>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</si>
  <si>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</si>
  <si>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</si>
  <si>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</si>
  <si>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</si>
  <si>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</si>
  <si>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</si>
  <si>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</si>
  <si>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</si>
  <si>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</si>
  <si>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</si>
  <si>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</si>
  <si>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</si>
  <si>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</si>
  <si>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</si>
  <si>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</si>
  <si>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</si>
  <si>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</si>
  <si>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</si>
  <si>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</si>
  <si>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</si>
  <si>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</si>
  <si>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</si>
  <si>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</si>
  <si>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</si>
  <si>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</si>
  <si>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</si>
  <si>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</si>
  <si>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</si>
  <si>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</si>
  <si>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</si>
  <si>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</si>
  <si>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</si>
  <si>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</si>
  <si>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</si>
  <si>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</si>
  <si>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</si>
  <si>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</si>
  <si>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</si>
  <si>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</si>
  <si>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</si>
  <si>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</si>
  <si>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</si>
  <si>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</si>
  <si>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</si>
  <si>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</si>
  <si>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</si>
  <si>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</si>
  <si>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</si>
  <si>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</si>
  <si>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</si>
  <si>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</si>
  <si>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</si>
  <si>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</si>
  <si>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</si>
  <si>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</si>
  <si>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</si>
  <si>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</si>
  <si>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</si>
  <si>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</si>
  <si>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</si>
  <si>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</si>
  <si>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</si>
  <si>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</si>
  <si>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</si>
  <si>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</si>
  <si>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</si>
  <si>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</si>
  <si>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</si>
  <si>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</si>
  <si>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</si>
  <si>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</si>
  <si>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</si>
  <si>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</si>
  <si>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</si>
  <si>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</si>
  <si>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</si>
  <si>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</si>
  <si>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</si>
  <si>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</si>
  <si>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</si>
  <si>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</si>
  <si>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</si>
  <si>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</si>
  <si>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</si>
  <si>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</si>
  <si>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</si>
  <si>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</si>
  <si>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</si>
  <si>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</si>
  <si>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</si>
  <si>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</si>
  <si>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</si>
  <si>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</si>
  <si>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</si>
  <si>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</si>
  <si>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</si>
  <si>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</si>
  <si>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</si>
  <si>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</si>
  <si>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</si>
  <si>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</si>
  <si>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</si>
  <si>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</si>
  <si>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</si>
  <si>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</si>
  <si>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</si>
  <si>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</si>
  <si>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</si>
  <si>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</si>
  <si>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</si>
  <si>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</si>
  <si>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</si>
  <si>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</si>
  <si>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</si>
  <si>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</si>
  <si>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</si>
  <si>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</si>
  <si>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</si>
  <si>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</si>
  <si>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</si>
  <si>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</si>
  <si>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</si>
  <si>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</si>
  <si>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</si>
  <si>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</si>
  <si>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</si>
  <si>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</si>
  <si>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</si>
  <si>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</si>
  <si>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</si>
  <si>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</si>
  <si>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</si>
  <si>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</si>
  <si>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</si>
  <si>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</si>
  <si>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</si>
  <si>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</si>
  <si>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</si>
  <si>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</si>
  <si>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</si>
  <si>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</si>
  <si>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</si>
  <si>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</si>
  <si>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</si>
  <si>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</si>
  <si>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</si>
  <si>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</si>
  <si>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</si>
  <si>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</si>
  <si>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</si>
  <si>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</si>
  <si>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</si>
  <si>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</si>
  <si>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</si>
  <si>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</si>
  <si>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</si>
  <si>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</si>
  <si>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</si>
  <si>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</si>
  <si>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</si>
  <si>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</si>
  <si>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</si>
  <si>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</si>
  <si>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</si>
  <si>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</si>
  <si>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</si>
  <si>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</si>
  <si>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</si>
  <si>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</si>
  <si>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</si>
  <si>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</si>
  <si>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</si>
  <si>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</si>
  <si>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</si>
  <si>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</si>
  <si>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</si>
  <si>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</si>
  <si>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</si>
  <si>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</si>
  <si>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</si>
  <si>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</si>
  <si>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</si>
  <si>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</si>
  <si>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</si>
  <si>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</si>
  <si>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</si>
  <si>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</si>
  <si>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</si>
  <si>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</si>
  <si>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</si>
  <si>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</si>
  <si>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</si>
  <si>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</si>
  <si>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</si>
  <si>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</si>
  <si>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</si>
  <si>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</si>
  <si>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</si>
  <si>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</si>
  <si>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</si>
  <si>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</si>
  <si>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</si>
  <si>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</si>
  <si>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</si>
  <si>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</si>
  <si>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</si>
  <si>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</si>
  <si>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</si>
  <si>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</si>
  <si>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</si>
  <si>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</si>
  <si>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</si>
  <si>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</si>
  <si>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</si>
  <si>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</si>
  <si>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</si>
  <si>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</si>
  <si>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</si>
  <si>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</si>
  <si>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</si>
  <si>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</si>
  <si>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</si>
  <si>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</si>
  <si>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</si>
  <si>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</si>
  <si>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</si>
  <si>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</si>
  <si>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</si>
  <si>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</si>
  <si>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</si>
  <si>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</si>
  <si>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</si>
  <si>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</si>
  <si>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</si>
  <si>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</si>
  <si>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</si>
  <si>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</si>
  <si>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</si>
  <si>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</si>
  <si>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</si>
  <si>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</si>
  <si>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</si>
  <si>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</si>
  <si>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</si>
  <si>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</si>
  <si>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</si>
  <si>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</si>
  <si>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</si>
  <si>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</si>
  <si>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</si>
  <si>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</si>
  <si>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</si>
  <si>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</si>
  <si>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</si>
  <si>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</si>
  <si>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</si>
  <si>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</si>
  <si>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</si>
  <si>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</si>
  <si>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</si>
  <si>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</si>
  <si>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</si>
  <si>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</si>
  <si>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</si>
  <si>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</si>
  <si>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</si>
  <si>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</si>
  <si>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</si>
  <si>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</si>
  <si>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</si>
  <si>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</si>
  <si>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</si>
  <si>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</si>
  <si>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</si>
  <si>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</si>
  <si>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</si>
  <si>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</si>
  <si>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</si>
  <si>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</si>
  <si>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</si>
  <si>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</si>
  <si>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</si>
  <si>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</si>
  <si>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</si>
  <si>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</si>
  <si>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</si>
  <si>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</si>
  <si>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</si>
  <si>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</si>
  <si>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</si>
  <si>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</si>
  <si>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</si>
  <si>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</si>
  <si>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</si>
  <si>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</si>
  <si>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</si>
  <si>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</si>
  <si>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</si>
  <si>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</si>
  <si>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</si>
  <si>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</si>
  <si>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</si>
  <si>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</si>
  <si>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</si>
  <si>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</si>
  <si>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</si>
  <si>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</si>
  <si>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</si>
  <si>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</si>
  <si>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</si>
  <si>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</si>
  <si>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</si>
  <si>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</si>
  <si>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</si>
  <si>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</si>
  <si>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</si>
  <si>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</si>
  <si>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</si>
  <si>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</si>
  <si>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</si>
  <si>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</si>
  <si>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</si>
  <si>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</si>
  <si>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</si>
  <si>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</si>
  <si>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</si>
  <si>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</si>
  <si>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</si>
  <si>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</si>
  <si>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</si>
  <si>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</si>
  <si>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</si>
  <si>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</si>
  <si>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</si>
  <si>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</si>
  <si>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</si>
  <si>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</si>
  <si>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</si>
  <si>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</si>
  <si>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</si>
  <si>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</si>
  <si>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</si>
  <si>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</si>
  <si>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</si>
  <si>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</si>
  <si>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</si>
  <si>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</si>
  <si>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</si>
  <si>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</si>
  <si>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</si>
  <si>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</si>
  <si>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</si>
  <si>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</si>
  <si>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</si>
  <si>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</si>
  <si>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</si>
  <si>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</si>
  <si>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</si>
  <si>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</si>
  <si>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</si>
  <si>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</si>
  <si>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</si>
  <si>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</si>
  <si>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</si>
  <si>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</si>
  <si>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</si>
  <si>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</si>
  <si>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</si>
  <si>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</si>
  <si>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</si>
  <si>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</si>
  <si>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</si>
  <si>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</si>
  <si>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</si>
  <si>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</si>
  <si>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</si>
  <si>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</si>
  <si>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</si>
  <si>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</si>
  <si>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</si>
  <si>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</si>
  <si>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</si>
  <si>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</si>
  <si>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</si>
  <si>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</si>
  <si>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</si>
  <si>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</si>
  <si>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</si>
  <si>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</si>
  <si>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</si>
  <si>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</si>
  <si>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</si>
  <si>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</si>
  <si>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</si>
  <si>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</si>
  <si>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</si>
  <si>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</si>
  <si>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</si>
  <si>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</si>
  <si>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</si>
  <si>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</si>
  <si>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</si>
  <si>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</si>
  <si>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</si>
  <si>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</si>
  <si>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</si>
  <si>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</si>
  <si>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</si>
  <si>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</si>
  <si>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</si>
  <si>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</si>
  <si>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</si>
  <si>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</si>
  <si>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</si>
  <si>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</si>
  <si>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</si>
  <si>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</si>
  <si>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</si>
  <si>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</si>
  <si>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</si>
  <si>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</si>
  <si>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</si>
  <si>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</si>
  <si>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</si>
  <si>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</si>
  <si>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</si>
  <si>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</si>
  <si>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</si>
  <si>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</si>
  <si>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</si>
  <si>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</si>
  <si>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</si>
  <si>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</si>
  <si>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</si>
  <si>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</si>
  <si>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</si>
  <si>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</si>
  <si>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</si>
  <si>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</si>
  <si>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</si>
  <si>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</si>
  <si>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</si>
  <si>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</si>
  <si>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</si>
  <si>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</si>
  <si>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</si>
  <si>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</si>
  <si>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</si>
  <si>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</si>
  <si>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</si>
  <si>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</si>
  <si>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</si>
  <si>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</si>
  <si>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</si>
  <si>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</si>
  <si>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</si>
  <si>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</si>
  <si>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</si>
  <si>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</si>
  <si>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</si>
  <si>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</si>
  <si>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</si>
  <si>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</si>
  <si>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</si>
  <si>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</si>
  <si>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</si>
  <si>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</si>
  <si>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</si>
  <si>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</si>
  <si>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</si>
  <si>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</si>
  <si>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</si>
  <si>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</si>
  <si>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</si>
  <si>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</si>
  <si>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</si>
  <si>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</si>
  <si>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</si>
  <si>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</si>
  <si>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</si>
  <si>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</si>
  <si>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</si>
  <si>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</si>
  <si>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</si>
  <si>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</si>
  <si>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</si>
  <si>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</si>
  <si>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</si>
  <si>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</si>
  <si>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</si>
  <si>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</si>
  <si>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</si>
  <si>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</si>
  <si>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</si>
  <si>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</si>
  <si>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</si>
  <si>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</si>
  <si>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</si>
  <si>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</si>
  <si>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</si>
  <si>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</si>
  <si>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</si>
  <si>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</si>
  <si>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</si>
  <si>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</si>
  <si>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</si>
  <si>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</si>
  <si>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</si>
  <si>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</si>
  <si>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</si>
  <si>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</si>
  <si>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</si>
  <si>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</si>
  <si>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</si>
  <si>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</si>
  <si>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</si>
  <si>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</si>
  <si>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</si>
  <si>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</si>
  <si>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</si>
  <si>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</si>
  <si>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</si>
  <si>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</si>
  <si>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</si>
  <si>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</si>
  <si>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</si>
  <si>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</si>
  <si>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</si>
  <si>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</si>
  <si>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</si>
  <si>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</si>
  <si>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</si>
  <si>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</si>
  <si>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</si>
  <si>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</si>
  <si>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</si>
  <si>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</si>
  <si>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</si>
  <si>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</si>
  <si>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</si>
  <si>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</si>
  <si>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</si>
  <si>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</si>
  <si>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</si>
  <si>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</si>
  <si>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</si>
  <si>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</si>
  <si>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</si>
  <si>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</si>
  <si>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</si>
  <si>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</si>
  <si>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</si>
  <si>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</si>
  <si>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</si>
  <si>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</si>
  <si>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</si>
  <si>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</si>
  <si>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</si>
  <si>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</si>
  <si>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</si>
  <si>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</si>
  <si>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</si>
  <si>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</si>
  <si>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</si>
  <si>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</si>
  <si>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</si>
  <si>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</si>
  <si>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</si>
  <si>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</si>
  <si>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</si>
  <si>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</si>
  <si>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</si>
  <si>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</si>
  <si>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</si>
  <si>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</si>
  <si>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</si>
  <si>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</si>
  <si>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</si>
  <si>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</si>
  <si>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</si>
  <si>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</si>
  <si>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</si>
  <si>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</si>
  <si>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</si>
  <si>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</si>
  <si>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</si>
  <si>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</si>
  <si>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</si>
  <si>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</si>
  <si>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</si>
  <si>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</si>
  <si>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</si>
  <si>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</si>
  <si>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</si>
  <si>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</si>
  <si>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</si>
  <si>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</si>
  <si>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</si>
  <si>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</si>
  <si>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</si>
  <si>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</si>
  <si>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</si>
  <si>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</si>
  <si>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</si>
  <si>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</si>
  <si>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</si>
  <si>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</si>
  <si>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</si>
  <si>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</si>
  <si>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</si>
  <si>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</si>
  <si>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</si>
  <si>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</si>
  <si>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</si>
  <si>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</si>
  <si>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</si>
  <si>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</si>
  <si>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</si>
  <si>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</si>
  <si>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</si>
  <si>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</si>
  <si>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</si>
  <si>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</si>
  <si>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</si>
  <si>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</si>
  <si>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</si>
  <si>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</si>
  <si>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</si>
  <si>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</si>
  <si>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</si>
  <si>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</si>
  <si>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</si>
  <si>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</si>
  <si>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</si>
  <si>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</si>
  <si>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</si>
  <si>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</si>
  <si>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</si>
  <si>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</si>
  <si>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</si>
  <si>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</si>
  <si>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</si>
  <si>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</si>
  <si>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</si>
  <si>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</si>
  <si>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</si>
  <si>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</si>
  <si>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</si>
  <si>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</si>
  <si>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</si>
  <si>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</si>
  <si>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</si>
  <si>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</si>
  <si>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</si>
  <si>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</si>
  <si>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</si>
  <si>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</si>
  <si>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</si>
  <si>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</si>
  <si>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</si>
  <si>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</si>
  <si>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</si>
  <si>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</si>
  <si>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</si>
  <si>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</si>
  <si>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</si>
  <si>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</si>
  <si>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</si>
  <si>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</si>
  <si>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</si>
  <si>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</si>
  <si>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</si>
  <si>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</si>
  <si>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</si>
  <si>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</si>
  <si>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</si>
  <si>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</si>
  <si>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</si>
  <si>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</si>
  <si>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</si>
  <si>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</si>
  <si>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</si>
  <si>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</si>
  <si>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</si>
  <si>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</si>
  <si>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</si>
  <si>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</si>
  <si>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</si>
  <si>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</si>
  <si>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</si>
  <si>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</si>
  <si>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</si>
  <si>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</si>
  <si>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</si>
  <si>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</si>
  <si>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</si>
  <si>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</si>
  <si>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</si>
  <si>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</si>
  <si>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</si>
  <si>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</si>
  <si>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</si>
  <si>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</si>
  <si>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</si>
  <si>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</si>
  <si>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</si>
  <si>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</si>
  <si>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</si>
  <si>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</si>
  <si>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</si>
  <si>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</si>
  <si>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</si>
  <si>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</si>
  <si>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</si>
  <si>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</si>
  <si>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</si>
  <si>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</si>
  <si>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</si>
  <si>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</si>
  <si>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</si>
  <si>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</si>
  <si>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</si>
  <si>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</si>
  <si>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</si>
  <si>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</si>
  <si>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</si>
  <si>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</si>
  <si>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</si>
  <si>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</si>
  <si>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</si>
  <si>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</si>
  <si>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</si>
  <si>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</si>
  <si>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</si>
  <si>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</si>
  <si>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</si>
  <si>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</si>
  <si>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</si>
  <si>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</si>
  <si>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</si>
  <si>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</si>
  <si>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</si>
  <si>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</si>
  <si>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</si>
  <si>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</si>
  <si>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</si>
  <si>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</si>
  <si>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</si>
  <si>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</si>
  <si>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</si>
  <si>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</si>
  <si>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</si>
  <si>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</si>
  <si>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</si>
  <si>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</si>
  <si>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</si>
  <si>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</si>
  <si>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</si>
  <si>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</si>
  <si>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</si>
  <si>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</si>
  <si>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</si>
  <si>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</si>
  <si>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</si>
  <si>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</si>
  <si>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</si>
  <si>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</si>
  <si>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</si>
  <si>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</si>
  <si>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</si>
  <si>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</si>
  <si>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</si>
  <si>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</si>
  <si>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</si>
  <si>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</si>
  <si>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</si>
  <si>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</si>
  <si>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</si>
  <si>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</si>
  <si>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</si>
  <si>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</si>
  <si>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</si>
  <si>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</si>
  <si>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</si>
  <si>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</si>
  <si>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</si>
  <si>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</si>
  <si>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</si>
  <si>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</si>
  <si>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</si>
  <si>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</si>
  <si>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</si>
  <si>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</si>
  <si>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</si>
  <si>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</si>
  <si>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</si>
  <si>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</si>
  <si>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</si>
  <si>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</si>
  <si>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</si>
  <si>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</si>
  <si>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</si>
  <si>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</si>
  <si>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</si>
  <si>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</si>
  <si>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</si>
  <si>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</si>
  <si>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</si>
  <si>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</si>
  <si>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</si>
  <si>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</si>
  <si>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</si>
  <si>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</si>
  <si>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</si>
  <si>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</si>
  <si>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</si>
  <si>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</si>
  <si>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</si>
  <si>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</si>
  <si>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</si>
  <si>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</si>
  <si>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</si>
  <si>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</si>
  <si>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</si>
  <si>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</si>
  <si>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</si>
  <si>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</si>
  <si>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</si>
  <si>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</si>
  <si>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</si>
  <si>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</si>
  <si>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</si>
  <si>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</si>
  <si>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</si>
  <si>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</si>
  <si>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</si>
  <si>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</si>
  <si>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</si>
  <si>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</si>
  <si>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</si>
  <si>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</si>
  <si>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</si>
  <si>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</si>
  <si>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</si>
  <si>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</si>
  <si>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</si>
  <si>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</si>
  <si>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</si>
  <si>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</si>
  <si>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</si>
  <si>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</si>
  <si>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</si>
  <si>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</si>
  <si>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</si>
  <si>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</si>
  <si>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</si>
  <si>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</si>
  <si>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</si>
  <si>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</si>
  <si>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</si>
  <si>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</si>
  <si>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</si>
  <si>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</si>
  <si>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</si>
  <si>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</si>
  <si>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</si>
  <si>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</si>
  <si>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</si>
  <si>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</si>
  <si>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</si>
  <si>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</si>
  <si>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</si>
  <si>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</si>
  <si>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</si>
  <si>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</si>
  <si>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</si>
  <si>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</si>
  <si>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</si>
  <si>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</si>
  <si>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</si>
  <si>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</si>
  <si>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</si>
  <si>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</si>
  <si>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</si>
  <si>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</si>
  <si>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</si>
  <si>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</si>
  <si>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</si>
  <si>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</si>
  <si>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</si>
  <si>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</si>
  <si>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</si>
  <si>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</si>
  <si>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</si>
  <si>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</si>
  <si>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</si>
  <si>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</si>
  <si>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</si>
  <si>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</si>
  <si>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</si>
  <si>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</si>
  <si>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</si>
  <si>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</si>
  <si>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</si>
  <si>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</si>
  <si>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</si>
  <si>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</si>
  <si>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</si>
  <si>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</si>
  <si>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</si>
  <si>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</si>
  <si>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</si>
  <si>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</si>
  <si>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</si>
  <si>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</si>
  <si>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</si>
  <si>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</si>
  <si>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</si>
  <si>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</si>
  <si>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</si>
  <si>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</si>
  <si>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</si>
  <si>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</si>
  <si>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</si>
  <si>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</si>
  <si>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</si>
  <si>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</si>
  <si>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</si>
  <si>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</si>
  <si>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</si>
  <si>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</si>
  <si>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</si>
  <si>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</si>
  <si>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</si>
  <si>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</si>
  <si>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</si>
  <si>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</si>
  <si>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</si>
  <si>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</si>
  <si>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</si>
  <si>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</si>
  <si>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</si>
  <si>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</si>
  <si>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</si>
  <si>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</si>
  <si>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</si>
  <si>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</si>
  <si>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</si>
  <si>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</si>
  <si>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</si>
  <si>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</si>
  <si>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</si>
  <si>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</si>
  <si>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</si>
  <si>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</si>
  <si>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</si>
  <si>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</si>
  <si>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</si>
  <si>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</si>
  <si>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</si>
  <si>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</si>
  <si>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</si>
  <si>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</si>
  <si>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</si>
  <si>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</si>
  <si>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</si>
  <si>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</si>
  <si>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</si>
  <si>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</si>
  <si>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</si>
  <si>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</si>
  <si>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</si>
  <si>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</si>
  <si>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</si>
  <si>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</si>
  <si>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</si>
  <si>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</si>
  <si>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</si>
  <si>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</si>
  <si>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</si>
  <si>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</si>
  <si>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</si>
  <si>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</si>
  <si>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</si>
  <si>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</si>
  <si>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</si>
  <si>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</si>
  <si>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</si>
  <si>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</si>
  <si>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</si>
  <si>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</si>
  <si>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</si>
  <si>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</si>
  <si>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</si>
  <si>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</si>
  <si>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</si>
  <si>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</si>
  <si>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</si>
  <si>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</si>
  <si>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</si>
  <si>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</si>
  <si>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</si>
  <si>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</si>
  <si>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</si>
  <si>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</si>
  <si>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</si>
  <si>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</si>
  <si>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</si>
  <si>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</si>
  <si>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</si>
  <si>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</si>
  <si>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</si>
  <si>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</si>
  <si>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</si>
  <si>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</si>
  <si>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</si>
  <si>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</si>
  <si>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</si>
  <si>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</si>
  <si>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</si>
  <si>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</si>
  <si>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</si>
  <si>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</si>
  <si>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</si>
  <si>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</si>
  <si>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</si>
  <si>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</si>
  <si>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</si>
  <si>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</si>
  <si>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</si>
  <si>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</si>
  <si>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</si>
  <si>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</si>
  <si>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</si>
  <si>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</si>
  <si>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</si>
  <si>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</si>
  <si>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</si>
  <si>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</si>
  <si>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</si>
  <si>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</si>
  <si>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</si>
  <si>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</si>
  <si>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</si>
  <si>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</si>
  <si>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</si>
  <si>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</si>
  <si>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</si>
  <si>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</si>
  <si>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</si>
  <si>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</si>
  <si>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</si>
  <si>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</si>
  <si>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</si>
  <si>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</si>
  <si>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</si>
  <si>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</si>
  <si>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</si>
  <si>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</si>
  <si>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</si>
  <si>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</si>
  <si>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</si>
  <si>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</si>
  <si>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</si>
  <si>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</si>
  <si>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</si>
  <si>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</si>
  <si>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</si>
  <si>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</si>
  <si>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</si>
  <si>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</si>
  <si>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</si>
  <si>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</si>
  <si>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</si>
  <si>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</si>
  <si>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</si>
  <si>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</si>
  <si>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</si>
  <si>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</si>
  <si>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</si>
  <si>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</si>
  <si>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</si>
  <si>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</si>
  <si>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</si>
  <si>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</si>
  <si>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</si>
  <si>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</si>
  <si>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</si>
  <si>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</si>
  <si>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</si>
  <si>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</si>
  <si>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</si>
  <si>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</si>
  <si>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</si>
  <si>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</si>
  <si>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</si>
  <si>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</si>
  <si>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</si>
  <si>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</si>
  <si>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</si>
  <si>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</si>
  <si>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</si>
  <si>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</si>
  <si>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</si>
  <si>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</si>
  <si>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</si>
  <si>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</si>
  <si>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</si>
  <si>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</si>
  <si>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</si>
  <si>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</si>
  <si>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</si>
  <si>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</si>
  <si>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</si>
  <si>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</si>
  <si>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</si>
  <si>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</si>
  <si>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</si>
  <si>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</si>
  <si>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</si>
  <si>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</si>
  <si>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</si>
  <si>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</si>
  <si>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</si>
  <si>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</si>
  <si>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</si>
  <si>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</si>
  <si>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</si>
  <si>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</si>
  <si>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</si>
  <si>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</si>
  <si>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</si>
  <si>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</si>
  <si>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</si>
  <si>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</si>
  <si>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</si>
  <si>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</si>
  <si>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</si>
  <si>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</si>
  <si>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</si>
  <si>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</si>
  <si>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</si>
  <si>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</si>
  <si>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</si>
  <si>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</si>
  <si>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</si>
  <si>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</si>
  <si>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</si>
  <si>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</si>
  <si>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</si>
  <si>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</si>
  <si>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</si>
  <si>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</si>
  <si>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</si>
  <si>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</si>
  <si>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</si>
  <si>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</si>
  <si>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</si>
  <si>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</si>
  <si>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</si>
  <si>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</si>
  <si>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</si>
  <si>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</si>
  <si>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</si>
  <si>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</si>
  <si>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</si>
  <si>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</si>
  <si>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</si>
  <si>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</si>
  <si>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</si>
  <si>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</si>
  <si>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</si>
  <si>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</si>
  <si>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</si>
  <si>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</si>
  <si>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</si>
  <si>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</si>
  <si>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</si>
  <si>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</si>
  <si>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</si>
  <si>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</si>
  <si>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</si>
  <si>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</si>
  <si>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</si>
  <si>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</si>
  <si>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</si>
  <si>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</si>
  <si>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</si>
  <si>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</si>
  <si>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</si>
  <si>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</si>
  <si>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</si>
  <si>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</si>
  <si>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</si>
  <si>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</si>
  <si>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</si>
  <si>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</si>
  <si>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</si>
  <si>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</si>
  <si>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</si>
  <si>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</si>
  <si>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</si>
  <si>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</si>
  <si>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</si>
  <si>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</si>
  <si>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</si>
  <si>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</si>
  <si>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</si>
  <si>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</si>
  <si>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</si>
  <si>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</si>
  <si>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</si>
  <si>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</si>
  <si>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</si>
  <si>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</si>
  <si>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</si>
  <si>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</si>
  <si>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</si>
  <si>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</si>
  <si>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</si>
  <si>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</si>
  <si>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</si>
  <si>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</si>
  <si>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</si>
  <si>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</si>
  <si>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</si>
  <si>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</si>
  <si>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</si>
  <si>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</si>
  <si>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</si>
  <si>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</si>
  <si>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</si>
  <si>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</si>
  <si>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</si>
  <si>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</si>
  <si>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</si>
  <si>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</si>
  <si>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</si>
  <si>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</si>
  <si>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</si>
  <si>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</si>
  <si>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</si>
  <si>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</si>
  <si>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</si>
  <si>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</si>
  <si>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</si>
  <si>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</si>
  <si>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</si>
  <si>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</si>
  <si>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</si>
  <si>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</si>
  <si>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</si>
  <si>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</si>
  <si>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</si>
  <si>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</si>
  <si>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</si>
  <si>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</si>
  <si>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</si>
  <si>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</si>
  <si>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</si>
  <si>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</si>
  <si>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</si>
  <si>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</si>
  <si>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</si>
  <si>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</si>
  <si>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</si>
  <si>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</si>
  <si>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</si>
  <si>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</si>
  <si>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</si>
  <si>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</si>
  <si>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</si>
  <si>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</si>
  <si>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</si>
  <si>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</si>
  <si>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</si>
  <si>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</si>
  <si>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</si>
  <si>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</si>
  <si>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</si>
  <si>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</si>
  <si>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</si>
  <si>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</si>
  <si>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</si>
  <si>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</si>
  <si>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</si>
  <si>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</si>
  <si>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</si>
  <si>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</si>
  <si>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</si>
  <si>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</si>
  <si>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</si>
  <si>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</si>
  <si>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</si>
  <si>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</si>
  <si>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</si>
  <si>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</si>
  <si>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</si>
  <si>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</si>
  <si>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</si>
  <si>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</si>
  <si>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</si>
  <si>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</si>
  <si>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</si>
  <si>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</si>
  <si>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</si>
  <si>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</si>
  <si>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</si>
  <si>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</si>
  <si>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</si>
  <si>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</si>
  <si>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</si>
  <si>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</si>
  <si>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</si>
  <si>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</si>
  <si>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</si>
  <si>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</si>
  <si>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</si>
  <si>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</si>
  <si>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</si>
  <si>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</si>
  <si>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</si>
  <si>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</si>
  <si>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</si>
  <si>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</si>
  <si>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</si>
  <si>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</si>
  <si>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</si>
  <si>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</si>
  <si>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</si>
  <si>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</si>
  <si>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</si>
  <si>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</si>
  <si>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</si>
  <si>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</si>
  <si>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</si>
  <si>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</si>
  <si>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</si>
  <si>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</si>
  <si>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</si>
  <si>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</si>
  <si>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</si>
  <si>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</si>
  <si>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</si>
  <si>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</si>
  <si>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</si>
  <si>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</si>
  <si>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</si>
  <si>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</si>
  <si>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</si>
  <si>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</si>
  <si>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</si>
  <si>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</si>
  <si>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</si>
  <si>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</si>
  <si>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</si>
  <si>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</si>
  <si>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</si>
  <si>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</si>
  <si>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</si>
  <si>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</si>
  <si>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</si>
  <si>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</si>
  <si>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</si>
  <si>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</si>
  <si>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</si>
  <si>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</si>
  <si>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</si>
  <si>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</si>
  <si>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</si>
  <si>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</si>
  <si>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</si>
  <si>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</si>
  <si>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</si>
  <si>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</si>
  <si>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</si>
  <si>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</si>
  <si>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</si>
  <si>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</si>
  <si>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</si>
  <si>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</si>
  <si>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</si>
  <si>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</si>
  <si>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</si>
  <si>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</si>
  <si>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</si>
  <si>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</si>
  <si>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</si>
  <si>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</si>
  <si>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</si>
  <si>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</si>
  <si>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</si>
  <si>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</si>
  <si>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</si>
  <si>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</si>
  <si>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</si>
  <si>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</si>
  <si>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</si>
  <si>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</si>
  <si>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</si>
  <si>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</si>
  <si>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</si>
  <si>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</si>
  <si>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</si>
  <si>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</si>
  <si>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</si>
  <si>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</si>
  <si>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</si>
  <si>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</si>
  <si>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</si>
  <si>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</si>
  <si>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</si>
  <si>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</si>
  <si>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</si>
  <si>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</si>
  <si>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</si>
  <si>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</si>
  <si>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</si>
  <si>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</si>
  <si>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</si>
  <si>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</si>
  <si>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</si>
  <si>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</si>
  <si>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</si>
  <si>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</si>
  <si>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</si>
  <si>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</si>
  <si>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</si>
  <si>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</si>
  <si>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</si>
  <si>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</si>
  <si>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</si>
  <si>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</si>
  <si>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</si>
  <si>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</si>
  <si>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</si>
  <si>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</si>
  <si>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</si>
  <si>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</si>
  <si>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</si>
  <si>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</si>
  <si>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</si>
  <si>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</si>
  <si>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</si>
  <si>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</si>
  <si>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</si>
  <si>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</si>
  <si>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</si>
  <si>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</si>
  <si>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</si>
  <si>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</si>
  <si>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</si>
  <si>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</si>
  <si>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</si>
  <si>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</si>
  <si>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</si>
  <si>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</si>
  <si>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</si>
  <si>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</si>
  <si>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</si>
  <si>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</si>
  <si>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</si>
  <si>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</si>
  <si>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</si>
  <si>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</si>
  <si>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</si>
  <si>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</si>
  <si>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</si>
  <si>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</si>
  <si>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</si>
  <si>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</si>
  <si>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</si>
  <si>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</si>
  <si>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</si>
  <si>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</si>
  <si>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</si>
  <si>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</si>
  <si>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</si>
  <si>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</si>
  <si>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</si>
  <si>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</si>
  <si>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</si>
  <si>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</si>
  <si>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</si>
  <si>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</si>
  <si>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</si>
  <si>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</si>
  <si>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</si>
  <si>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</si>
  <si>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</si>
  <si>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</si>
  <si>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</si>
  <si>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</si>
  <si>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</si>
  <si>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</si>
  <si>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</si>
  <si>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</si>
  <si>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</si>
  <si>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</si>
  <si>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</si>
  <si>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</si>
  <si>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</si>
  <si>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</si>
  <si>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</si>
  <si>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</si>
  <si>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</si>
  <si>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</si>
  <si>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</si>
  <si>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</si>
  <si>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</si>
  <si>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</si>
  <si>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</si>
  <si>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</si>
  <si>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</si>
  <si>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</si>
  <si>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</si>
  <si>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</si>
  <si>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</si>
  <si>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</si>
  <si>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</si>
  <si>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</si>
  <si>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</si>
  <si>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</si>
  <si>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</si>
  <si>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</si>
  <si>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</si>
  <si>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</si>
  <si>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</si>
  <si>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</si>
  <si>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</si>
  <si>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</si>
  <si>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</si>
  <si>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</si>
  <si>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</si>
  <si>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</si>
  <si>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</si>
  <si>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</si>
  <si>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</si>
  <si>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</si>
  <si>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</si>
  <si>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</si>
  <si>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</si>
  <si>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</si>
  <si>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</si>
  <si>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</si>
  <si>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</si>
  <si>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</si>
  <si>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</si>
  <si>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</si>
  <si>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</si>
  <si>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</si>
  <si>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</si>
  <si>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</si>
  <si>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</si>
  <si>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</si>
  <si>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</si>
  <si>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</si>
  <si>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</si>
  <si>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</si>
  <si>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</si>
  <si>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</si>
  <si>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</si>
  <si>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</si>
  <si>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</si>
  <si>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</si>
  <si>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</si>
  <si>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</si>
  <si>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</si>
  <si>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</si>
  <si>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</si>
  <si>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</si>
  <si>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</si>
  <si>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</si>
  <si>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</si>
  <si>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</si>
  <si>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</si>
  <si>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</si>
  <si>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</si>
  <si>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</si>
  <si>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</si>
  <si>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</si>
  <si>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</si>
  <si>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</si>
  <si>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</si>
  <si>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</si>
  <si>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</si>
  <si>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</si>
  <si>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</si>
  <si>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</si>
  <si>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</si>
  <si>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</si>
  <si>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</si>
  <si>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</si>
  <si>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</si>
  <si>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</si>
  <si>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</si>
  <si>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</si>
  <si>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</si>
  <si>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</si>
  <si>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</si>
  <si>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</si>
  <si>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</si>
  <si>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</si>
  <si>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</si>
  <si>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</si>
  <si>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</si>
  <si>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</si>
  <si>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</si>
  <si>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</si>
  <si>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</si>
  <si>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</si>
  <si>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</si>
  <si>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</si>
  <si>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</si>
  <si>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</si>
  <si>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</si>
  <si>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</si>
  <si>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</si>
  <si>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</si>
  <si>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</si>
  <si>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</si>
  <si>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</si>
  <si>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</si>
  <si>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</si>
  <si>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</si>
  <si>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</si>
  <si>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</si>
  <si>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</si>
  <si>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</si>
  <si>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</si>
  <si>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</si>
  <si>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</si>
  <si>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</si>
  <si>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</si>
  <si>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</si>
  <si>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</si>
  <si>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</si>
  <si>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</si>
  <si>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</si>
  <si>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</si>
  <si>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</si>
  <si>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</si>
  <si>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</si>
  <si>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</si>
  <si>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</si>
  <si>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</si>
  <si>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</si>
  <si>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</si>
  <si>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</si>
  <si>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</si>
  <si>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</si>
  <si>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</si>
  <si>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</si>
  <si>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</si>
  <si>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</si>
  <si>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</si>
  <si>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</si>
  <si>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</si>
  <si>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</si>
  <si>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</si>
  <si>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</si>
  <si>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</si>
  <si>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</si>
  <si>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</si>
  <si>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</si>
  <si>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</si>
  <si>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</si>
  <si>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</si>
  <si>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</si>
  <si>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</si>
  <si>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</si>
  <si>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</si>
  <si>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</si>
  <si>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</si>
  <si>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</si>
  <si>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</si>
  <si>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</si>
  <si>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</si>
  <si>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</si>
  <si>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</si>
  <si>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</si>
  <si>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</si>
  <si>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</si>
  <si>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</si>
  <si>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</si>
  <si>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</si>
  <si>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</si>
  <si>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</si>
  <si>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</si>
  <si>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</si>
  <si>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</si>
  <si>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</si>
  <si>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</si>
  <si>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</si>
  <si>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</si>
  <si>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</si>
  <si>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</si>
  <si>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</si>
  <si>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</si>
  <si>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</si>
  <si>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</si>
  <si>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</si>
  <si>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</si>
  <si>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</si>
  <si>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</si>
  <si>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</si>
  <si>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</si>
  <si>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</si>
  <si>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</si>
  <si>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</si>
  <si>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</si>
  <si>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</si>
  <si>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</si>
  <si>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</si>
  <si>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</si>
  <si>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</si>
  <si>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</si>
  <si>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</si>
  <si>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</si>
  <si>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</si>
  <si>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</si>
  <si>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</si>
  <si>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</si>
  <si>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</si>
  <si>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</si>
  <si>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</si>
  <si>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</si>
  <si>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</si>
  <si>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</si>
  <si>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</si>
  <si>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</si>
  <si>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</si>
  <si>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</si>
  <si>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</si>
  <si>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</si>
  <si>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</si>
  <si>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</si>
  <si>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</si>
  <si>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</si>
  <si>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</si>
  <si>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</si>
  <si>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</si>
  <si>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</si>
  <si>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</si>
  <si>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</si>
  <si>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</si>
  <si>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</si>
  <si>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</si>
  <si>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</si>
  <si>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</si>
  <si>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</si>
  <si>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</si>
  <si>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</si>
  <si>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</si>
  <si>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</si>
  <si>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</si>
  <si>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</si>
  <si>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</si>
  <si>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</si>
  <si>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</si>
  <si>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</si>
  <si>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</si>
  <si>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</si>
  <si>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</si>
  <si>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</si>
  <si>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</si>
  <si>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</si>
  <si>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</si>
  <si>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</si>
  <si>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</si>
  <si>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</si>
  <si>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</si>
  <si>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</si>
  <si>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</si>
  <si>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</si>
  <si>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</si>
  <si>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</si>
  <si>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</si>
  <si>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</si>
  <si>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</si>
  <si>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</si>
  <si>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</si>
  <si>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</si>
  <si>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</si>
  <si>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</si>
  <si>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</si>
  <si>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</si>
  <si>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</si>
  <si>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</si>
  <si>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</si>
  <si>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</si>
  <si>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</si>
  <si>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</si>
  <si>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</si>
  <si>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</si>
  <si>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</si>
  <si>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</si>
  <si>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</si>
  <si>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</si>
  <si>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</si>
  <si>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</si>
  <si>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</si>
  <si>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</si>
  <si>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</si>
  <si>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</si>
  <si>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</si>
  <si>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</si>
  <si>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</si>
  <si>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</si>
  <si>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</si>
  <si>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</si>
  <si>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</si>
  <si>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</si>
  <si>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</si>
  <si>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</si>
  <si>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</si>
  <si>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</si>
  <si>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</si>
  <si>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</si>
  <si>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</si>
  <si>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</si>
  <si>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</si>
  <si>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</si>
  <si>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</si>
  <si>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</si>
  <si>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</si>
  <si>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</si>
  <si>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</si>
  <si>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</si>
  <si>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</si>
  <si>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</si>
  <si>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</si>
  <si>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</si>
  <si>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</si>
  <si>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</si>
  <si>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</si>
  <si>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</si>
  <si>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</si>
  <si>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</si>
  <si>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</si>
  <si>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</si>
  <si>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</si>
  <si>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</si>
  <si>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</si>
  <si>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</si>
  <si>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</si>
  <si>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</si>
  <si>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</si>
  <si>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</si>
  <si>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</si>
  <si>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</si>
  <si>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</si>
  <si>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</si>
  <si>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</si>
  <si>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</si>
  <si>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</si>
  <si>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</si>
  <si>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</si>
  <si>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</si>
  <si>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</si>
  <si>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</si>
  <si>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</si>
  <si>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</si>
  <si>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</si>
  <si>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</si>
  <si>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</si>
  <si>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</si>
  <si>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</si>
  <si>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</si>
  <si>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</si>
  <si>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</si>
  <si>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</si>
  <si>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</si>
  <si>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</si>
  <si>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</si>
  <si>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</si>
  <si>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</si>
  <si>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</si>
  <si>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</si>
  <si>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</si>
  <si>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</si>
  <si>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</si>
  <si>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</si>
  <si>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</si>
  <si>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</si>
  <si>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</si>
  <si>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</si>
  <si>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</si>
  <si>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</si>
  <si>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</si>
  <si>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</si>
  <si>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</si>
  <si>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</si>
  <si>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</si>
  <si>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</si>
  <si>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</si>
  <si>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</si>
  <si>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</si>
  <si>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</si>
  <si>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</si>
  <si>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</si>
  <si>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</si>
  <si>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</si>
  <si>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</si>
  <si>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</si>
  <si>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</si>
  <si>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</si>
  <si>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</si>
  <si>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</si>
  <si>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</si>
  <si>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</si>
  <si>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</si>
  <si>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</si>
  <si>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</si>
  <si>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</si>
  <si>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</si>
  <si>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</si>
  <si>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</si>
  <si>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</si>
  <si>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</si>
  <si>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</si>
  <si>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</si>
  <si>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</si>
  <si>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</si>
  <si>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</si>
  <si>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</si>
  <si>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</si>
  <si>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</si>
  <si>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</si>
  <si>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</si>
  <si>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</si>
  <si>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</si>
  <si>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</si>
  <si>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</si>
  <si>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</si>
  <si>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</si>
  <si>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</si>
  <si>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</si>
  <si>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</si>
  <si>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</si>
  <si>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</si>
  <si>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</si>
  <si>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</si>
  <si>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</si>
  <si>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</si>
  <si>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</si>
  <si>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</si>
  <si>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</si>
  <si>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</si>
  <si>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</si>
  <si>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</si>
  <si>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</si>
  <si>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</si>
  <si>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</si>
  <si>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</si>
  <si>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</si>
  <si>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</si>
  <si>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</si>
  <si>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</si>
  <si>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</si>
  <si>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</si>
  <si>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</si>
  <si>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</si>
  <si>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</si>
  <si>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</si>
  <si>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</si>
  <si>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</si>
  <si>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</si>
  <si>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</si>
  <si>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</si>
  <si>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</si>
  <si>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</si>
  <si>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</si>
  <si>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</si>
  <si>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</si>
  <si>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</si>
  <si>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</si>
  <si>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</si>
  <si>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</si>
  <si>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</si>
  <si>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</si>
  <si>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</si>
  <si>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</si>
  <si>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</si>
  <si>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</si>
  <si>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</si>
  <si>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</si>
  <si>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</si>
  <si>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</si>
  <si>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</si>
  <si>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</si>
  <si>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</si>
  <si>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</si>
  <si>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</si>
  <si>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</si>
  <si>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</si>
  <si>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</si>
  <si>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</si>
  <si>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</si>
  <si>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</si>
  <si>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</si>
  <si>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</si>
  <si>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</si>
  <si>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</si>
  <si>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</si>
  <si>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</si>
  <si>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</si>
  <si>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</si>
  <si>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</si>
  <si>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</si>
  <si>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</si>
  <si>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</si>
  <si>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</si>
  <si>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</si>
  <si>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</si>
  <si>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</si>
  <si>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</si>
  <si>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</si>
  <si>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</si>
  <si>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</si>
  <si>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</si>
  <si>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</si>
  <si>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</si>
  <si>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</si>
  <si>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</si>
  <si>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</si>
  <si>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</si>
  <si>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</si>
  <si>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</si>
  <si>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</si>
  <si>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</si>
  <si>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</si>
  <si>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</si>
  <si>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</si>
  <si>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</si>
  <si>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</si>
  <si>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</si>
  <si>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</si>
  <si>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</si>
  <si>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</si>
  <si>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</si>
  <si>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</si>
  <si>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</si>
  <si>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</si>
  <si>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</si>
  <si>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</si>
  <si>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</si>
  <si>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</si>
  <si>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</si>
  <si>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</si>
  <si>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</si>
  <si>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</si>
  <si>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</si>
  <si>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</si>
  <si>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</si>
  <si>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</si>
  <si>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</si>
  <si>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</si>
  <si>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</si>
  <si>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</si>
  <si>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</si>
  <si>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</si>
  <si>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</si>
  <si>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</si>
  <si>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</si>
  <si>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</si>
  <si>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</si>
  <si>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</si>
  <si>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</si>
  <si>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</si>
  <si>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</si>
  <si>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</si>
  <si>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</si>
  <si>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</si>
  <si>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</si>
  <si>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</si>
  <si>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</si>
  <si>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</si>
  <si>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</si>
  <si>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</si>
  <si>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</si>
  <si>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</si>
  <si>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</si>
  <si>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</si>
  <si>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</si>
  <si>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</si>
  <si>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</si>
  <si>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</si>
  <si>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</si>
  <si>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</si>
  <si>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</si>
  <si>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</si>
  <si>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</si>
  <si>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</si>
  <si>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</si>
  <si>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</si>
  <si>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</si>
  <si>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</si>
  <si>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</si>
  <si>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</si>
  <si>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</si>
  <si>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</si>
  <si>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</si>
  <si>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</si>
  <si>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</si>
  <si>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</si>
  <si>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</si>
  <si>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</si>
  <si>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</si>
  <si>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</si>
  <si>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</si>
  <si>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</si>
  <si>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</si>
  <si>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</si>
  <si>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</si>
  <si>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</si>
  <si>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</si>
  <si>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</si>
  <si>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</si>
  <si>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</si>
  <si>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</si>
  <si>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</si>
  <si>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</si>
  <si>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</si>
  <si>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</si>
  <si>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</si>
  <si>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</si>
  <si>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</si>
  <si>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</si>
  <si>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</si>
  <si>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</si>
  <si>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</si>
  <si>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</si>
  <si>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</si>
  <si>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</si>
  <si>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</si>
  <si>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</si>
  <si>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</si>
  <si>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</si>
  <si>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</si>
  <si>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</si>
  <si>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</si>
  <si>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</si>
  <si>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</si>
  <si>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</si>
  <si>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</si>
  <si>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</si>
  <si>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</si>
  <si>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</si>
  <si>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</si>
  <si>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</si>
  <si>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</si>
  <si>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</si>
  <si>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</si>
  <si>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</si>
  <si>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</si>
  <si>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</si>
  <si>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</si>
  <si>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</si>
  <si>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</si>
  <si>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</si>
  <si>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</si>
  <si>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</si>
  <si>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</si>
  <si>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</si>
  <si>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</si>
  <si>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</si>
  <si>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</si>
  <si>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</si>
  <si>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</si>
  <si>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</si>
  <si>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</si>
  <si>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</si>
  <si>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</si>
  <si>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</si>
  <si>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</si>
  <si>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</si>
  <si>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</si>
  <si>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</si>
  <si>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</si>
  <si>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</si>
  <si>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</si>
  <si>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</si>
  <si>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</si>
  <si>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</si>
  <si>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</si>
  <si>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</si>
  <si>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</si>
  <si>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</si>
  <si>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</si>
  <si>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</si>
  <si>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</si>
  <si>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</si>
  <si>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</si>
  <si>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</si>
  <si>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</si>
  <si>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</si>
  <si>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</si>
  <si>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</si>
  <si>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</si>
  <si>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</si>
  <si>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</si>
  <si>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</si>
  <si>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</si>
  <si>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</si>
  <si>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</si>
  <si>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</si>
  <si>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</si>
  <si>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</si>
  <si>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</si>
  <si>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</si>
  <si>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</si>
  <si>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</si>
  <si>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</si>
  <si>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</si>
  <si>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</si>
  <si>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</si>
  <si>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</si>
  <si>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</si>
  <si>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</si>
  <si>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</si>
  <si>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</si>
  <si>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</si>
  <si>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</si>
  <si>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</si>
  <si>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</si>
  <si>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</si>
  <si>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</si>
  <si>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</si>
  <si>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</si>
  <si>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</si>
  <si>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</si>
  <si>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</si>
  <si>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</si>
  <si>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</si>
  <si>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</si>
  <si>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</si>
  <si>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</si>
  <si>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</si>
  <si>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</si>
  <si>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</si>
  <si>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</si>
  <si>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</si>
  <si>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</si>
  <si>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</si>
  <si>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</si>
  <si>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</si>
  <si>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</si>
  <si>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</si>
  <si>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</si>
  <si>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</si>
  <si>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</si>
  <si>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</si>
  <si>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</si>
  <si>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</si>
  <si>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</si>
  <si>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</si>
  <si>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</si>
  <si>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</si>
  <si>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</si>
  <si>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</si>
  <si>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</si>
  <si>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</si>
  <si>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</si>
  <si>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</si>
  <si>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</si>
  <si>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</si>
  <si>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</si>
  <si>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</si>
  <si>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</si>
  <si>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</si>
  <si>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</si>
  <si>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</si>
  <si>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</si>
  <si>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</si>
  <si>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</si>
  <si>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</si>
  <si>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</si>
  <si>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</si>
  <si>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</si>
  <si>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</si>
  <si>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</si>
  <si>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</si>
  <si>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</si>
  <si>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</si>
  <si>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</si>
  <si>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</si>
  <si>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</si>
  <si>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</si>
  <si>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</si>
  <si>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</si>
  <si>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</si>
  <si>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</si>
  <si>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</si>
  <si>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</si>
  <si>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</si>
  <si>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</si>
  <si>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</si>
  <si>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</si>
  <si>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</si>
  <si>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</si>
  <si>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</si>
  <si>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</si>
  <si>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</si>
  <si>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</si>
  <si>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</si>
  <si>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</si>
  <si>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</si>
  <si>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</si>
  <si>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</si>
  <si>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</si>
  <si>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</si>
  <si>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</si>
  <si>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</si>
  <si>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</si>
  <si>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</si>
  <si>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</si>
  <si>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</si>
  <si>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</si>
  <si>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</si>
  <si>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</si>
  <si>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</si>
  <si>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</si>
  <si>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</si>
  <si>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</si>
  <si>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</si>
  <si>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</si>
  <si>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</si>
  <si>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</si>
  <si>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</si>
  <si>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</si>
  <si>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</si>
  <si>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</si>
  <si>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</si>
  <si>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</si>
  <si>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</si>
  <si>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</si>
  <si>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</si>
  <si>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</si>
  <si>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</si>
  <si>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</si>
  <si>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</si>
  <si>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</si>
  <si>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</si>
  <si>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</si>
  <si>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</si>
  <si>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</si>
  <si>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</si>
  <si>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</si>
  <si>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</si>
  <si>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</si>
  <si>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</si>
  <si>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</si>
  <si>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</si>
  <si>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</si>
  <si>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</si>
  <si>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</si>
  <si>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</si>
  <si>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</si>
  <si>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</si>
  <si>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</si>
  <si>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</si>
  <si>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</si>
  <si>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</si>
  <si>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</si>
  <si>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</si>
  <si>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</si>
  <si>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</si>
  <si>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</si>
  <si>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</si>
  <si>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</si>
  <si>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</si>
  <si>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</si>
  <si>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</si>
  <si>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</si>
  <si>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</si>
  <si>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</si>
  <si>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</si>
  <si>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</si>
  <si>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</si>
  <si>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</si>
  <si>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</si>
  <si>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</si>
  <si>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</si>
  <si>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</si>
  <si>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</si>
  <si>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</si>
  <si>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</si>
  <si>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</si>
  <si>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</si>
  <si>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</si>
  <si>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</si>
  <si>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</si>
  <si>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</si>
  <si>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</si>
  <si>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</si>
  <si>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</si>
  <si>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</si>
  <si>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</si>
  <si>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</si>
  <si>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</si>
  <si>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</si>
  <si>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</si>
  <si>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</si>
  <si>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</si>
  <si>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</si>
  <si>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</si>
  <si>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</si>
  <si>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</si>
  <si>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</si>
  <si>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</si>
  <si>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</si>
  <si>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</si>
  <si>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</si>
  <si>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</si>
  <si>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</si>
  <si>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</si>
  <si>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</si>
  <si>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</si>
  <si>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</si>
  <si>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</si>
  <si>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</si>
  <si>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</si>
  <si>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</si>
  <si>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</si>
  <si>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</si>
  <si>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</si>
  <si>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</si>
  <si>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</si>
  <si>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</si>
  <si>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</si>
  <si>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</si>
  <si>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</si>
  <si>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</si>
  <si>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</si>
  <si>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</si>
  <si>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</si>
  <si>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</si>
  <si>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</si>
  <si>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</si>
  <si>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</si>
  <si>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</si>
  <si>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</si>
  <si>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</si>
  <si>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</si>
  <si>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</si>
  <si>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</si>
  <si>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</si>
  <si>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</si>
  <si>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</si>
  <si>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</si>
  <si>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</si>
  <si>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</si>
  <si>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</si>
  <si>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</si>
  <si>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</si>
  <si>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</si>
  <si>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</si>
  <si>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</si>
  <si>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</si>
  <si>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</si>
  <si>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</si>
  <si>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</si>
  <si>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</si>
  <si>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</si>
  <si>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</si>
  <si>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</si>
  <si>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</si>
  <si>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</si>
  <si>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</si>
  <si>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</si>
  <si>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</si>
  <si>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</si>
  <si>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</si>
  <si>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</si>
  <si>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</si>
  <si>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</si>
  <si>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</si>
  <si>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</si>
  <si>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</si>
  <si>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</si>
  <si>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</si>
  <si>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</si>
  <si>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</si>
  <si>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</si>
  <si>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</si>
  <si>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</si>
  <si>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</si>
  <si>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</si>
  <si>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</si>
  <si>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</si>
  <si>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</si>
  <si>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</si>
  <si>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</si>
  <si>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</si>
  <si>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</si>
  <si>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</si>
  <si>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</si>
  <si>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</si>
  <si>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</si>
  <si>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</si>
  <si>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</si>
  <si>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</si>
  <si>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</si>
  <si>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</si>
  <si>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</si>
  <si>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</si>
  <si>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</si>
  <si>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</si>
  <si>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</si>
  <si>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</si>
  <si>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</si>
  <si>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</si>
  <si>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</si>
  <si>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</si>
  <si>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</si>
  <si>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</si>
  <si>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</si>
  <si>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</si>
  <si>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</si>
  <si>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</si>
  <si>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</si>
  <si>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</si>
  <si>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</si>
  <si>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</si>
  <si>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</si>
  <si>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</si>
  <si>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</si>
  <si>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</si>
  <si>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</si>
  <si>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</si>
  <si>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</si>
  <si>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</si>
  <si>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</si>
  <si>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</si>
  <si>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</si>
  <si>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</si>
  <si>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</si>
  <si>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</si>
  <si>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</si>
  <si>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</si>
  <si>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</si>
  <si>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</si>
  <si>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</si>
  <si>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</si>
  <si>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</si>
  <si>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</si>
  <si>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</si>
  <si>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</si>
  <si>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</si>
  <si>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</si>
  <si>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</si>
  <si>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</si>
  <si>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</si>
  <si>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</si>
  <si>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</si>
  <si>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</si>
  <si>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</si>
  <si>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</si>
  <si>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</si>
  <si>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</si>
  <si>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</si>
  <si>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</si>
  <si>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</si>
  <si>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</si>
  <si>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</si>
  <si>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</si>
  <si>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</si>
  <si>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</si>
  <si>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</si>
  <si>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</si>
  <si>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</si>
  <si>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</si>
  <si>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</si>
  <si>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</si>
  <si>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</si>
  <si>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</si>
  <si>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</si>
  <si>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</si>
  <si>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</si>
  <si>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</si>
  <si>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</si>
  <si>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</si>
  <si>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</si>
  <si>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</si>
  <si>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</si>
  <si>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</si>
  <si>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</si>
  <si>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</si>
  <si>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</si>
  <si>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</si>
  <si>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</si>
  <si>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</si>
  <si>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</si>
  <si>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</si>
  <si>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</si>
  <si>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</si>
  <si>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</si>
  <si>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</si>
  <si>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</si>
  <si>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</si>
  <si>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</si>
  <si>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</si>
  <si>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</si>
  <si>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</si>
  <si>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</si>
  <si>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</si>
  <si>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</si>
  <si>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</si>
  <si>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</si>
  <si>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</si>
  <si>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</si>
  <si>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</si>
  <si>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</si>
  <si>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</si>
  <si>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</si>
  <si>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</si>
  <si>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</si>
  <si>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</si>
  <si>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</si>
  <si>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</si>
  <si>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</si>
  <si>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</si>
  <si>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</si>
  <si>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</si>
  <si>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</si>
  <si>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</si>
  <si>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</si>
  <si>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</si>
  <si>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</si>
  <si>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</si>
  <si>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</si>
  <si>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</si>
  <si>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</si>
  <si>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</si>
  <si>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</si>
  <si>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</si>
  <si>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</si>
  <si>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</si>
  <si>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</si>
  <si>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</si>
  <si>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</si>
  <si>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</si>
  <si>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</si>
  <si>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</si>
  <si>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</si>
  <si>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</si>
  <si>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</si>
  <si>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</si>
  <si>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</si>
  <si>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</si>
  <si>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</si>
  <si>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</si>
  <si>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</si>
  <si>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</si>
  <si>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</si>
  <si>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</si>
  <si>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</si>
  <si>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</si>
  <si>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</si>
  <si>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</si>
  <si>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</si>
  <si>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</si>
  <si>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</si>
  <si>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</si>
  <si>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</si>
  <si>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</si>
  <si>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</si>
  <si>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</si>
  <si>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</si>
  <si>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</si>
  <si>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</si>
  <si>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</si>
  <si>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</si>
  <si>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</si>
  <si>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</si>
  <si>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</si>
  <si>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</si>
  <si>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</si>
  <si>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</si>
  <si>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</si>
  <si>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</si>
  <si>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</si>
  <si>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</si>
  <si>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</si>
  <si>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</si>
  <si>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</si>
  <si>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</si>
  <si>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</si>
  <si>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</si>
  <si>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</si>
  <si>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</si>
  <si>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</si>
  <si>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</si>
  <si>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</si>
  <si>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</si>
  <si>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</si>
  <si>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</si>
  <si>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</si>
  <si>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</si>
  <si>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</si>
  <si>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</si>
  <si>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</si>
  <si>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</si>
  <si>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</si>
  <si>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</si>
  <si>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</si>
  <si>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</si>
  <si>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</si>
  <si>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</si>
  <si>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</si>
  <si>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</si>
  <si>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</si>
  <si>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</si>
  <si>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</si>
  <si>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</si>
  <si>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</si>
  <si>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</si>
  <si>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</si>
  <si>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</si>
  <si>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</si>
  <si>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</si>
  <si>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</si>
  <si>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</si>
  <si>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</si>
  <si>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</si>
  <si>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</si>
  <si>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</si>
  <si>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</si>
  <si>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</si>
  <si>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</si>
  <si>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</si>
  <si>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</si>
  <si>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</si>
  <si>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</si>
  <si>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</si>
  <si>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</si>
  <si>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</si>
  <si>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</si>
  <si>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</si>
  <si>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</si>
  <si>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</si>
  <si>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</si>
  <si>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</si>
  <si>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</si>
  <si>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</si>
  <si>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</si>
  <si>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</si>
  <si>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</si>
  <si>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</si>
  <si>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</si>
  <si>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</si>
  <si>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</si>
  <si>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</si>
  <si>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</si>
  <si>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</si>
  <si>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</si>
  <si>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</si>
  <si>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</si>
  <si>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</si>
  <si>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</si>
  <si>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</si>
  <si>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</si>
  <si>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</si>
  <si>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</si>
  <si>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</si>
  <si>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</si>
  <si>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</si>
  <si>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</si>
  <si>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</si>
  <si>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</si>
  <si>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</si>
  <si>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</si>
  <si>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</si>
  <si>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</si>
  <si>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</si>
  <si>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</si>
  <si>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</si>
  <si>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</si>
  <si>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</si>
  <si>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</si>
  <si>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</si>
  <si>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</si>
  <si>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</si>
  <si>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</si>
  <si>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</si>
  <si>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</si>
  <si>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</si>
  <si>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</si>
  <si>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</si>
  <si>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</si>
  <si>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</si>
  <si>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</si>
  <si>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</si>
  <si>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</si>
  <si>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</si>
  <si>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</si>
  <si>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</si>
  <si>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</si>
  <si>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</si>
  <si>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</si>
  <si>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</si>
  <si>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</si>
  <si>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</si>
  <si>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</si>
  <si>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</si>
  <si>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</si>
  <si>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</si>
  <si>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</si>
  <si>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</si>
  <si>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</si>
  <si>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</si>
  <si>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</si>
  <si>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</si>
  <si>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</si>
  <si>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</si>
  <si>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</si>
  <si>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</si>
  <si>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</si>
  <si>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</si>
  <si>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</si>
  <si>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</si>
  <si>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</si>
  <si>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</si>
  <si>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</si>
  <si>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</si>
  <si>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</si>
  <si>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</si>
  <si>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</si>
  <si>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</si>
  <si>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</si>
  <si>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</si>
  <si>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</si>
  <si>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</si>
  <si>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</si>
  <si>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</si>
  <si>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</si>
  <si>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</si>
  <si>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</si>
  <si>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</si>
  <si>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</si>
  <si>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</si>
  <si>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</si>
  <si>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</si>
  <si>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</si>
  <si>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</si>
  <si>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</si>
  <si>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</si>
  <si>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</si>
  <si>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</si>
  <si>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</si>
  <si>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</si>
  <si>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</si>
  <si>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</si>
  <si>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</si>
  <si>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</si>
  <si>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</si>
  <si>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</si>
  <si>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</si>
  <si>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</si>
  <si>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</si>
  <si>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</si>
  <si>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</si>
  <si>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</si>
  <si>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</si>
  <si>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</si>
  <si>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</si>
  <si>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</si>
  <si>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</si>
  <si>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</si>
  <si>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</si>
  <si>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</si>
  <si>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</si>
  <si>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</si>
  <si>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</si>
  <si>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</si>
  <si>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</si>
  <si>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</si>
  <si>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</si>
  <si>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</si>
  <si>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</si>
  <si>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</si>
  <si>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</si>
  <si>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</si>
  <si>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</si>
  <si>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</si>
  <si>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</si>
  <si>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</si>
  <si>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</si>
  <si>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</si>
  <si>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</si>
  <si>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</si>
  <si>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</si>
  <si>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</si>
  <si>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</si>
  <si>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</si>
  <si>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</si>
  <si>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</si>
  <si>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</si>
  <si>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</si>
  <si>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</si>
  <si>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</si>
  <si>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</si>
  <si>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</si>
  <si>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</si>
  <si>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</si>
  <si>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</si>
  <si>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</si>
  <si>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</si>
  <si>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</si>
  <si>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</si>
  <si>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</si>
  <si>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</si>
  <si>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</si>
  <si>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</si>
  <si>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</si>
  <si>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</si>
  <si>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</si>
  <si>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</si>
  <si>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</si>
  <si>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</si>
  <si>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</si>
  <si>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</si>
  <si>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</si>
  <si>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</si>
  <si>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</si>
  <si>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</si>
  <si>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</si>
  <si>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</si>
  <si>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</si>
  <si>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</si>
  <si>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</si>
  <si>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</si>
  <si>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</si>
  <si>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</si>
  <si>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</si>
  <si>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</si>
  <si>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</si>
  <si>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</si>
  <si>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</si>
  <si>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</si>
  <si>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</si>
  <si>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</si>
  <si>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</si>
  <si>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</si>
  <si>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</si>
  <si>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</si>
  <si>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</si>
  <si>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</si>
  <si>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</si>
  <si>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</si>
  <si>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</si>
  <si>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</si>
  <si>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</si>
  <si>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</si>
  <si>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</si>
  <si>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</si>
  <si>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</si>
  <si>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</si>
  <si>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</si>
  <si>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</si>
  <si>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</si>
  <si>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</si>
  <si>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</si>
  <si>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</si>
  <si>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</si>
  <si>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</si>
  <si>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</si>
  <si>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</si>
  <si>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</si>
  <si>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</si>
  <si>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</si>
  <si>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</si>
  <si>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</si>
  <si>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</si>
  <si>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</si>
  <si>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</si>
  <si>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</si>
  <si>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</si>
  <si>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</si>
  <si>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</si>
  <si>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</si>
  <si>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</si>
  <si>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</si>
  <si>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</si>
  <si>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</si>
  <si>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</si>
  <si>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</si>
  <si>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</si>
  <si>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</si>
  <si>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</si>
  <si>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</si>
  <si>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</si>
  <si>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</si>
  <si>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</si>
  <si>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</si>
  <si>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</si>
  <si>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</si>
  <si>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</si>
  <si>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</si>
  <si>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</si>
  <si>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</si>
  <si>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</si>
  <si>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</si>
  <si>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</si>
  <si>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</si>
  <si>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</si>
  <si>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</si>
  <si>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</si>
  <si>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</si>
  <si>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</si>
  <si>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</si>
  <si>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</si>
  <si>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</si>
  <si>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</si>
  <si>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</si>
  <si>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</si>
  <si>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</si>
  <si>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</si>
  <si>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</si>
  <si>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</si>
  <si>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</si>
  <si>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</si>
  <si>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</si>
  <si>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</si>
  <si>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</si>
  <si>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</si>
  <si>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</si>
  <si>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</si>
  <si>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</si>
  <si>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</si>
  <si>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</si>
  <si>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</si>
  <si>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</si>
  <si>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</si>
  <si>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</si>
  <si>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</si>
  <si>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</si>
  <si>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</si>
  <si>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</si>
  <si>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</si>
  <si>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</si>
  <si>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</si>
  <si>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</si>
  <si>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</si>
  <si>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</si>
  <si>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</si>
  <si>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</si>
  <si>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</si>
  <si>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</si>
  <si>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</si>
  <si>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</si>
  <si>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</si>
  <si>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</si>
  <si>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</si>
  <si>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</si>
  <si>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</si>
  <si>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</si>
  <si>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</si>
  <si>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</si>
  <si>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</si>
  <si>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</si>
  <si>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</si>
  <si>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</si>
  <si>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</si>
  <si>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</si>
  <si>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</si>
  <si>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</si>
  <si>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</si>
  <si>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</si>
  <si>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</si>
  <si>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</si>
  <si>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</si>
  <si>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</si>
  <si>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</si>
  <si>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</si>
  <si>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</si>
  <si>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</si>
  <si>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</si>
  <si>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</si>
  <si>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</si>
  <si>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</si>
  <si>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</si>
  <si>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</si>
  <si>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</si>
  <si>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</si>
  <si>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</si>
  <si>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</si>
  <si>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</si>
  <si>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</si>
  <si>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</si>
  <si>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</si>
  <si>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</si>
  <si>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</si>
  <si>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</si>
  <si>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</si>
  <si>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</si>
  <si>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</si>
  <si>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</si>
  <si>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</si>
  <si>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</si>
  <si>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</si>
  <si>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</si>
  <si>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</si>
  <si>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</si>
  <si>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</si>
  <si>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</si>
  <si>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</si>
  <si>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</si>
  <si>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</si>
  <si>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</si>
  <si>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</si>
  <si>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</si>
  <si>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</si>
  <si>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</si>
  <si>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</si>
  <si>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</si>
  <si>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</si>
  <si>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</si>
  <si>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</si>
  <si>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</si>
  <si>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</si>
  <si>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</si>
  <si>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</si>
  <si>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</si>
  <si>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</si>
  <si>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</si>
  <si>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</si>
  <si>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</si>
  <si>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</si>
  <si>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</si>
  <si>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</si>
  <si>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</si>
  <si>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</si>
  <si>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</si>
  <si>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</si>
  <si>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</si>
  <si>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</si>
  <si>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</si>
  <si>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</si>
  <si>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</si>
  <si>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</si>
  <si>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</si>
  <si>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</si>
  <si>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</si>
  <si>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</si>
  <si>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</si>
  <si>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</si>
  <si>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</si>
  <si>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</si>
  <si>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</si>
  <si>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</si>
  <si>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</si>
  <si>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</si>
  <si>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</si>
  <si>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</si>
  <si>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</si>
  <si>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</si>
  <si>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</si>
  <si>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</si>
  <si>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</si>
  <si>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</si>
  <si>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</si>
  <si>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</si>
  <si>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</si>
  <si>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</si>
  <si>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</si>
  <si>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</si>
  <si>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</si>
  <si>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</si>
  <si>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</si>
  <si>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</si>
  <si>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</si>
  <si>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</si>
  <si>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</si>
  <si>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</si>
  <si>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</si>
  <si>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</si>
  <si>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</si>
  <si>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</si>
  <si>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</si>
  <si>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</si>
  <si>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</si>
  <si>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</si>
  <si>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</si>
  <si>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</si>
  <si>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</si>
  <si>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</si>
  <si>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</si>
  <si>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</si>
  <si>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</si>
  <si>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</si>
  <si>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</si>
  <si>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</si>
  <si>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</si>
  <si>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</si>
  <si>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</si>
  <si>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</si>
  <si>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</si>
  <si>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</si>
  <si>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</si>
  <si>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</si>
  <si>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</si>
  <si>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</si>
  <si>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</si>
  <si>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</si>
  <si>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</si>
  <si>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</si>
  <si>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</si>
  <si>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</si>
  <si>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</si>
  <si>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</si>
  <si>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</si>
  <si>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</si>
  <si>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</si>
  <si>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</si>
  <si>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</si>
  <si>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</si>
  <si>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</si>
  <si>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</si>
  <si>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</si>
  <si>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</si>
  <si>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</si>
  <si>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</si>
  <si>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</si>
  <si>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</si>
  <si>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</si>
  <si>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</si>
  <si>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</si>
  <si>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</si>
  <si>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</si>
  <si>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</si>
  <si>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</si>
  <si>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</si>
  <si>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</si>
  <si>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</si>
  <si>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</si>
  <si>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</si>
  <si>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</si>
  <si>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</si>
  <si>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</si>
  <si>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</si>
  <si>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</si>
  <si>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</si>
  <si>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</si>
  <si>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</si>
  <si>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</si>
  <si>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</si>
  <si>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</si>
  <si>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</si>
  <si>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</si>
  <si>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</si>
  <si>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</si>
  <si>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</si>
  <si>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</si>
  <si>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</si>
  <si>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</si>
  <si>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</si>
  <si>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</si>
  <si>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</si>
  <si>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</si>
  <si>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</si>
  <si>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</si>
  <si>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</si>
  <si>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</si>
  <si>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</si>
  <si>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</si>
  <si>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</si>
  <si>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</si>
  <si>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</si>
  <si>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</si>
  <si>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</si>
  <si>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</si>
  <si>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</si>
  <si>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</si>
  <si>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</si>
  <si>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</si>
  <si>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</si>
  <si>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</si>
  <si>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</si>
  <si>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</si>
  <si>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</si>
  <si>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</si>
  <si>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</si>
  <si>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</si>
  <si>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</si>
  <si>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</si>
  <si>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</si>
  <si>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</si>
  <si>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</si>
  <si>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</si>
  <si>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</si>
  <si>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</si>
  <si>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</si>
  <si>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</si>
  <si>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</si>
  <si>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</si>
  <si>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</si>
  <si>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</si>
  <si>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</si>
  <si>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</si>
  <si>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</si>
  <si>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</si>
  <si>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</si>
  <si>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</si>
  <si>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</si>
  <si>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</si>
  <si>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</si>
  <si>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</si>
  <si>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</si>
  <si>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</si>
  <si>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</si>
  <si>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</si>
  <si>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</si>
  <si>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</si>
  <si>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</si>
  <si>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</si>
  <si>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</si>
  <si>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</si>
  <si>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</si>
  <si>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</si>
  <si>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</si>
  <si>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</si>
  <si>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</si>
  <si>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</si>
  <si>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</si>
  <si>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</si>
  <si>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</si>
  <si>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</si>
  <si>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</si>
  <si>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</si>
  <si>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</si>
  <si>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</si>
  <si>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</si>
  <si>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</si>
  <si>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</si>
  <si>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</si>
  <si>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</si>
  <si>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</si>
  <si>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</si>
  <si>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</si>
  <si>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</si>
  <si>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</si>
  <si>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</si>
  <si>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</si>
  <si>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</si>
  <si>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</si>
  <si>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</si>
  <si>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</si>
  <si>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</si>
  <si>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</si>
  <si>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</si>
  <si>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</si>
  <si>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</si>
  <si>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</si>
  <si>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</si>
  <si>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</si>
  <si>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</si>
  <si>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</si>
  <si>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</si>
  <si>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</si>
  <si>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</si>
  <si>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</si>
  <si>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</si>
  <si>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</si>
  <si>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</si>
  <si>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</si>
  <si>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</si>
  <si>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</si>
  <si>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</si>
  <si>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</si>
  <si>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</si>
  <si>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</si>
  <si>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</si>
  <si>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</si>
  <si>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</si>
  <si>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</si>
  <si>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</si>
  <si>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</si>
  <si>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</si>
  <si>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</si>
  <si>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</si>
  <si>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</si>
  <si>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</si>
  <si>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</si>
  <si>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</si>
  <si>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</si>
  <si>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</si>
  <si>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</si>
  <si>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</si>
  <si>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</si>
  <si>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</si>
  <si>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</si>
  <si>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</si>
  <si>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</si>
  <si>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</si>
  <si>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</si>
  <si>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</si>
  <si>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</si>
  <si>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</si>
  <si>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</si>
  <si>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</si>
  <si>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</si>
  <si>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</si>
  <si>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</si>
  <si>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</si>
  <si>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</si>
  <si>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</si>
  <si>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</si>
  <si>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</si>
  <si>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</si>
  <si>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</si>
  <si>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</si>
  <si>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</si>
  <si>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</si>
  <si>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</si>
  <si>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</si>
  <si>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</si>
  <si>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</si>
  <si>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</si>
  <si>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</si>
  <si>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</si>
  <si>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</si>
  <si>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</si>
  <si>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</si>
  <si>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</si>
  <si>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</si>
  <si>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</si>
  <si>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</si>
  <si>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</si>
  <si>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</si>
  <si>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</si>
  <si>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</si>
  <si>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</si>
  <si>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</si>
  <si>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</si>
  <si>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</si>
  <si>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</si>
  <si>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</si>
  <si>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</si>
  <si>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</si>
  <si>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</si>
  <si>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</si>
  <si>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</si>
  <si>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</si>
  <si>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</si>
  <si>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</si>
  <si>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</si>
  <si>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</si>
  <si>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</si>
  <si>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</si>
  <si>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</si>
  <si>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</si>
  <si>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</si>
  <si>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</si>
  <si>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</si>
  <si>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</si>
  <si>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</si>
  <si>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</si>
  <si>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</si>
  <si>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</si>
  <si>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</si>
  <si>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</si>
  <si>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</si>
  <si>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</si>
  <si>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</si>
  <si>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</si>
  <si>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</si>
  <si>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</si>
  <si>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</si>
  <si>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</si>
  <si>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</si>
  <si>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</si>
  <si>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</si>
  <si>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</si>
  <si>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</si>
  <si>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</si>
  <si>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</si>
  <si>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</si>
  <si>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</si>
  <si>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</si>
  <si>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</si>
  <si>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</si>
  <si>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</si>
  <si>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</si>
  <si>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</si>
  <si>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</si>
  <si>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</si>
  <si>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</si>
  <si>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</si>
  <si>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</si>
  <si>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</si>
  <si>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</si>
  <si>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</si>
  <si>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</si>
  <si>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</si>
  <si>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</si>
  <si>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</si>
  <si>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</si>
  <si>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</si>
  <si>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</si>
  <si>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</si>
  <si>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</si>
  <si>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</si>
  <si>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</si>
  <si>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</si>
  <si>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</si>
  <si>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</si>
  <si>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</si>
  <si>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</si>
  <si>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</si>
  <si>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</si>
  <si>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</si>
  <si>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</si>
  <si>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</si>
  <si>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</si>
  <si>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</si>
  <si>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</si>
  <si>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</si>
  <si>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</si>
  <si>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</si>
  <si>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</si>
  <si>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</si>
  <si>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</si>
  <si>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</si>
  <si>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</si>
  <si>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</si>
  <si>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</si>
  <si>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</si>
  <si>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</si>
  <si>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</si>
  <si>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</si>
  <si>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</si>
  <si>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</si>
  <si>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</si>
  <si>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</si>
  <si>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</si>
  <si>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</si>
  <si>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</si>
  <si>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</si>
  <si>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</si>
  <si>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</si>
  <si>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</si>
  <si>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</si>
  <si>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</si>
  <si>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</si>
  <si>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</si>
  <si>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</si>
  <si>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</si>
  <si>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</si>
  <si>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</si>
  <si>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</si>
  <si>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</si>
  <si>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</si>
  <si>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</si>
  <si>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</si>
  <si>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</si>
  <si>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</si>
  <si>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</si>
  <si>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</si>
  <si>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</si>
  <si>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</si>
  <si>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</si>
  <si>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</si>
  <si>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</si>
  <si>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</si>
  <si>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</si>
  <si>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</si>
  <si>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</si>
  <si>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</si>
  <si>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</si>
  <si>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</si>
  <si>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</si>
  <si>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</si>
  <si>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</si>
  <si>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</si>
  <si>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</si>
  <si>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</si>
  <si>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</si>
  <si>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</si>
  <si>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</si>
  <si>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</si>
  <si>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</si>
  <si>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</si>
  <si>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</si>
  <si>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</si>
  <si>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</si>
  <si>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</si>
  <si>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</si>
  <si>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</si>
  <si>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</si>
  <si>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</si>
  <si>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</si>
  <si>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</si>
  <si>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</si>
  <si>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</si>
  <si>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</si>
  <si>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</si>
  <si>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</si>
  <si>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</si>
  <si>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</si>
  <si>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</si>
  <si>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</si>
  <si>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</si>
  <si>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</si>
  <si>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</si>
  <si>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</si>
  <si>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</si>
  <si>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</si>
  <si>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</si>
  <si>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</si>
  <si>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</si>
  <si>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</si>
  <si>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</si>
  <si>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</si>
  <si>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</si>
  <si>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</si>
  <si>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</si>
  <si>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</si>
  <si>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</si>
  <si>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</si>
  <si>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</si>
  <si>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</si>
  <si>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</si>
  <si>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</si>
  <si>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</si>
  <si>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</si>
  <si>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</si>
  <si>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</si>
  <si>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</si>
  <si>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</si>
  <si>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</si>
  <si>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</si>
  <si>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</si>
  <si>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</si>
  <si>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</si>
  <si>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</si>
  <si>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</si>
  <si>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</si>
  <si>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</si>
  <si>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</si>
  <si>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</si>
  <si>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</si>
  <si>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</si>
  <si>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</si>
  <si>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</si>
  <si>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</si>
  <si>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</si>
  <si>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</si>
  <si>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</si>
  <si>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</si>
  <si>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</si>
  <si>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</si>
  <si>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</si>
  <si>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</si>
  <si>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</si>
  <si>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</si>
  <si>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</si>
  <si>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</si>
  <si>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</si>
  <si>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</si>
  <si>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</si>
  <si>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</si>
  <si>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</si>
  <si>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</si>
  <si>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</si>
  <si>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</si>
  <si>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</si>
  <si>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</si>
  <si>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</si>
  <si>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</si>
  <si>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</si>
  <si>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</si>
  <si>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</si>
  <si>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</si>
  <si>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</si>
  <si>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</si>
  <si>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</si>
  <si>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</si>
  <si>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</si>
  <si>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</si>
  <si>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</si>
  <si>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</si>
  <si>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</si>
  <si>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</si>
  <si>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</si>
  <si>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</si>
  <si>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</si>
  <si>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</si>
  <si>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</si>
  <si>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</si>
  <si>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</si>
  <si>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</si>
  <si>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</si>
  <si>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</si>
  <si>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</si>
  <si>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</si>
  <si>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</si>
  <si>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</si>
  <si>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</si>
  <si>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</si>
  <si>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</si>
  <si>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</si>
  <si>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</si>
  <si>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</si>
  <si>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</si>
  <si>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</si>
  <si>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</si>
  <si>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</si>
  <si>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</si>
  <si>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</si>
  <si>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</si>
  <si>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</si>
  <si>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</si>
  <si>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</si>
  <si>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</si>
  <si>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</si>
  <si>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</si>
  <si>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</si>
  <si>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</si>
  <si>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</si>
  <si>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</si>
  <si>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</si>
  <si>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</si>
  <si>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</si>
  <si>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</si>
  <si>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</si>
  <si>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</si>
  <si>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</si>
  <si>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</si>
  <si>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</si>
  <si>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</si>
  <si>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</si>
  <si>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</si>
  <si>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</si>
  <si>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</si>
  <si>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</si>
  <si>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</si>
  <si>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</si>
  <si>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</si>
  <si>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</si>
  <si>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</si>
  <si>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</si>
  <si>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</si>
  <si>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</si>
  <si>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</si>
  <si>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</si>
  <si>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</si>
  <si>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</si>
  <si>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</si>
  <si>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</si>
  <si>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</si>
  <si>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</si>
  <si>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</si>
  <si>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</si>
  <si>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</si>
  <si>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</si>
  <si>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</si>
  <si>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</si>
  <si>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</si>
  <si>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</si>
  <si>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</si>
  <si>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</si>
  <si>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</si>
  <si>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</si>
  <si>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</si>
  <si>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</si>
  <si>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</si>
  <si>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</si>
  <si>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</si>
  <si>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</si>
  <si>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</si>
  <si>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</si>
  <si>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</si>
  <si>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</si>
  <si>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</si>
  <si>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</si>
  <si>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</si>
  <si>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</si>
  <si>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</si>
  <si>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</si>
  <si>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</si>
  <si>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</si>
  <si>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</si>
  <si>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</si>
  <si>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</si>
  <si>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</si>
  <si>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</si>
  <si>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</si>
  <si>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</si>
  <si>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</si>
  <si>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</si>
  <si>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</si>
  <si>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</si>
  <si>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</si>
  <si>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</si>
  <si>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</si>
  <si>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</si>
  <si>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</si>
  <si>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</si>
  <si>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</si>
  <si>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</si>
  <si>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</si>
  <si>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</si>
  <si>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</si>
  <si>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</si>
  <si>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</si>
  <si>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</si>
  <si>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</si>
  <si>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</si>
  <si>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</si>
  <si>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</si>
  <si>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</si>
  <si>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</si>
  <si>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</si>
  <si>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</si>
  <si>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</si>
  <si>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</si>
  <si>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</si>
  <si>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</si>
  <si>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</si>
  <si>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</si>
  <si>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</si>
  <si>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</si>
  <si>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</si>
  <si>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</si>
  <si>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</si>
  <si>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</si>
  <si>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</si>
  <si>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</si>
  <si>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</si>
  <si>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</si>
  <si>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</si>
  <si>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</si>
  <si>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</si>
  <si>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</si>
  <si>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</si>
  <si>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</si>
  <si>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</si>
  <si>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</si>
  <si>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</si>
  <si>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</si>
  <si>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</si>
  <si>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</si>
  <si>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</si>
  <si>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</si>
  <si>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</si>
  <si>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</si>
  <si>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</si>
  <si>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</si>
  <si>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</si>
  <si>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</si>
  <si>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</si>
  <si>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</si>
  <si>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</si>
  <si>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</si>
  <si>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</si>
  <si>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</si>
  <si>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</si>
  <si>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</si>
  <si>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</si>
  <si>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</si>
  <si>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</si>
  <si>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</si>
  <si>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</si>
  <si>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</si>
  <si>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</si>
  <si>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</si>
  <si>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</si>
  <si>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</si>
  <si>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</si>
  <si>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</si>
  <si>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</si>
  <si>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</si>
  <si>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</si>
  <si>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</si>
  <si>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</si>
  <si>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</si>
  <si>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</si>
  <si>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</si>
  <si>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</si>
  <si>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</si>
  <si>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</si>
  <si>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</si>
  <si>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</si>
  <si>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</si>
  <si>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</si>
  <si>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</si>
  <si>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</si>
  <si>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</si>
  <si>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</si>
  <si>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</si>
  <si>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</si>
  <si>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</si>
  <si>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</si>
  <si>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</si>
  <si>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</si>
  <si>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</si>
  <si>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</si>
  <si>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</si>
  <si>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</si>
  <si>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</si>
  <si>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</si>
  <si>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</si>
  <si>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</si>
  <si>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</si>
  <si>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</si>
  <si>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</si>
  <si>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</si>
  <si>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</si>
  <si>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</si>
  <si>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</si>
  <si>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</si>
  <si>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</si>
  <si>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</si>
  <si>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</si>
  <si>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</si>
  <si>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</si>
  <si>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</si>
  <si>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</si>
  <si>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</si>
  <si>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</si>
  <si>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</si>
  <si>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</si>
  <si>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</si>
  <si>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</si>
  <si>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</si>
  <si>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</si>
  <si>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</si>
  <si>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</si>
  <si>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</si>
  <si>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</si>
  <si>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</si>
  <si>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</si>
  <si>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</si>
  <si>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</si>
  <si>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</si>
  <si>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</si>
  <si>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</si>
  <si>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</si>
  <si>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</si>
  <si>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</si>
  <si>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</si>
  <si>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</si>
  <si>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</si>
  <si>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</si>
  <si>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</si>
  <si>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</si>
  <si>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</si>
  <si>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</si>
  <si>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</si>
  <si>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</si>
  <si>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</si>
  <si>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</si>
  <si>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</si>
  <si>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</si>
  <si>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</si>
  <si>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</si>
  <si>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</si>
  <si>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</si>
  <si>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</si>
  <si>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</si>
  <si>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</si>
  <si>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</si>
  <si>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</si>
  <si>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</si>
  <si>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</si>
  <si>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</si>
  <si>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</si>
  <si>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</si>
  <si>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</si>
  <si>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</si>
  <si>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</si>
  <si>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</si>
  <si>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</si>
  <si>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</si>
  <si>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</si>
  <si>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</si>
  <si>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</si>
  <si>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</si>
  <si>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</si>
  <si>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</si>
  <si>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</si>
  <si>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</si>
  <si>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</si>
  <si>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</si>
  <si>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</si>
  <si>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</si>
  <si>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</si>
  <si>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</si>
  <si>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</si>
  <si>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</si>
  <si>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</si>
  <si>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</si>
  <si>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</si>
  <si>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</si>
  <si>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</si>
  <si>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</si>
  <si>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</si>
  <si>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</si>
  <si>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</si>
  <si>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</si>
  <si>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</si>
  <si>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</si>
  <si>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</si>
  <si>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</si>
  <si>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</si>
  <si>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</si>
  <si>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</si>
  <si>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</si>
  <si>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</si>
  <si>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</si>
  <si>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</si>
  <si>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</si>
  <si>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</si>
  <si>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</si>
  <si>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</si>
  <si>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</si>
  <si>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</si>
  <si>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</si>
  <si>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</si>
  <si>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</si>
  <si>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</si>
  <si>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</si>
  <si>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</si>
  <si>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</si>
  <si>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</si>
  <si>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</si>
  <si>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</si>
  <si>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</si>
  <si>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</si>
  <si>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</si>
  <si>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</si>
  <si>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</si>
  <si>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</si>
  <si>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</si>
  <si>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</si>
  <si>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</si>
  <si>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</si>
  <si>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</si>
  <si>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</si>
  <si>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</si>
  <si>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</si>
  <si>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</si>
  <si>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</si>
  <si>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</si>
  <si>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</si>
  <si>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</si>
  <si>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</si>
  <si>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</si>
  <si>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</si>
  <si>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</si>
  <si>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</si>
  <si>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</si>
  <si>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</si>
  <si>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</si>
  <si>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</si>
  <si>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</si>
  <si>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</si>
  <si>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</si>
  <si>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</si>
  <si>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</si>
  <si>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</si>
  <si>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</si>
  <si>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</si>
  <si>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</si>
  <si>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</si>
  <si>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</si>
  <si>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</si>
  <si>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</si>
  <si>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</si>
  <si>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</si>
  <si>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</si>
  <si>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</si>
  <si>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</si>
  <si>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</si>
  <si>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</si>
  <si>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</si>
  <si>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</si>
  <si>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</si>
  <si>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</si>
  <si>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</si>
  <si>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</si>
  <si>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</si>
  <si>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</si>
  <si>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</si>
  <si>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</si>
  <si>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</si>
  <si>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</si>
  <si>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</si>
  <si>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</si>
  <si>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</si>
  <si>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</si>
  <si>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</si>
  <si>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</si>
  <si>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</si>
  <si>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</si>
  <si>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</si>
  <si>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</si>
  <si>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</si>
  <si>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</si>
  <si>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</si>
  <si>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</si>
  <si>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</si>
  <si>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</si>
  <si>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</si>
  <si>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</si>
  <si>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</si>
  <si>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</si>
  <si>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</si>
  <si>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</si>
  <si>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</si>
  <si>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</si>
  <si>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</si>
  <si>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</si>
  <si>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</si>
  <si>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</si>
  <si>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</si>
  <si>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</si>
  <si>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</si>
  <si>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</si>
  <si>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</si>
  <si>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</si>
  <si>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</si>
  <si>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</si>
  <si>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</si>
  <si>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</si>
  <si>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</si>
  <si>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</si>
  <si>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</si>
  <si>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</si>
  <si>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</si>
  <si>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</si>
  <si>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</si>
  <si>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</si>
  <si>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</si>
  <si>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</si>
  <si>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</si>
  <si>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</si>
  <si>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</si>
  <si>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</si>
  <si>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</si>
  <si>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</si>
  <si>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</si>
  <si>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</si>
  <si>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</si>
  <si>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</si>
  <si>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</si>
  <si>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</si>
  <si>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</si>
  <si>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</si>
  <si>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</si>
  <si>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</si>
  <si>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</si>
  <si>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</si>
  <si>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</si>
  <si>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</si>
  <si>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</si>
  <si>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</si>
  <si>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</si>
  <si>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</si>
  <si>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</si>
  <si>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</si>
  <si>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</si>
  <si>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</si>
  <si>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</si>
  <si>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</si>
  <si>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</si>
  <si>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</si>
  <si>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</si>
  <si>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</si>
  <si>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</si>
  <si>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</si>
  <si>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</si>
  <si>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</si>
  <si>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</si>
  <si>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</si>
  <si>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</si>
  <si>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</si>
  <si>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</si>
  <si>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</si>
  <si>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</si>
  <si>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</si>
  <si>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</si>
  <si>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</si>
  <si>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</si>
  <si>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</si>
  <si>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</si>
  <si>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</si>
  <si>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</si>
  <si>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</si>
  <si>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</si>
  <si>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</si>
  <si>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</si>
  <si>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</si>
  <si>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</si>
  <si>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</si>
  <si>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</si>
  <si>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</si>
  <si>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</si>
  <si>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</si>
  <si>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</si>
  <si>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</si>
  <si>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</si>
  <si>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</si>
  <si>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</si>
  <si>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</si>
  <si>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</si>
  <si>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</si>
  <si>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</si>
  <si>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</si>
  <si>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</si>
  <si>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</si>
  <si>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</si>
  <si>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</si>
  <si>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</si>
  <si>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</si>
  <si>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</si>
  <si>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</si>
  <si>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</si>
  <si>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</si>
  <si>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</si>
  <si>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</si>
  <si>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</si>
  <si>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</si>
  <si>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</si>
  <si>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</si>
  <si>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</si>
  <si>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</si>
  <si>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</si>
  <si>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</si>
  <si>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</si>
  <si>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</si>
  <si>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</si>
  <si>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</si>
  <si>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</si>
  <si>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</si>
  <si>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</si>
  <si>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</si>
  <si>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</si>
  <si>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</si>
  <si>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</si>
  <si>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</si>
  <si>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</si>
  <si>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</si>
  <si>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</si>
  <si>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</si>
  <si>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</si>
  <si>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</si>
  <si>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</si>
  <si>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</si>
  <si>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</si>
  <si>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</si>
  <si>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</si>
  <si>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</si>
  <si>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</si>
  <si>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</si>
  <si>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</si>
  <si>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</si>
  <si>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</si>
  <si>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</si>
  <si>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</si>
  <si>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</si>
  <si>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</si>
  <si>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</si>
  <si>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</si>
  <si>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</si>
  <si>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</si>
  <si>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</si>
  <si>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</si>
  <si>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</si>
  <si>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</si>
  <si>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</si>
  <si>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</si>
  <si>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</si>
  <si>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</si>
  <si>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</si>
  <si>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</si>
  <si>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</si>
  <si>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</si>
  <si>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</si>
  <si>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</si>
  <si>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</si>
  <si>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</si>
  <si>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</si>
  <si>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</si>
  <si>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</si>
  <si>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</si>
  <si>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</si>
  <si>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</si>
  <si>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</si>
  <si>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</si>
  <si>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</si>
  <si>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</si>
  <si>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</si>
  <si>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</si>
  <si>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</si>
  <si>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</si>
  <si>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</si>
  <si>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</si>
  <si>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</si>
  <si>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</si>
  <si>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</si>
  <si>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</si>
  <si>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</si>
  <si>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</si>
  <si>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</si>
  <si>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</si>
  <si>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</si>
  <si>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</si>
  <si>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</si>
  <si>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</si>
  <si>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</si>
  <si>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</si>
  <si>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</si>
  <si>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</si>
  <si>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</si>
  <si>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</si>
  <si>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</si>
  <si>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</si>
  <si>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</si>
  <si>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</si>
  <si>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</si>
  <si>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</si>
  <si>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</si>
  <si>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</si>
  <si>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</si>
  <si>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</si>
  <si>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</si>
  <si>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</si>
  <si>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</si>
  <si>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</si>
  <si>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</si>
  <si>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</si>
  <si>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</si>
  <si>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</si>
  <si>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</si>
  <si>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</si>
  <si>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</si>
  <si>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</si>
  <si>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</si>
  <si>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</si>
  <si>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</si>
  <si>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</si>
  <si>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</si>
  <si>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</si>
  <si>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</si>
  <si>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</si>
  <si>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</si>
  <si>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</si>
  <si>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</si>
  <si>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</si>
  <si>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</si>
  <si>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</si>
  <si>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</si>
  <si>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</si>
  <si>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</si>
  <si>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</si>
  <si>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</si>
  <si>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</si>
  <si>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</si>
  <si>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</si>
  <si>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</si>
  <si>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</si>
  <si>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</si>
  <si>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</si>
  <si>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</si>
  <si>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</si>
  <si>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</si>
  <si>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</si>
  <si>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</si>
  <si>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</si>
  <si>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</si>
  <si>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</si>
  <si>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</si>
  <si>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</si>
  <si>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</si>
  <si>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</si>
  <si>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</si>
  <si>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</si>
  <si>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</si>
  <si>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</si>
  <si>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</si>
  <si>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</si>
  <si>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</si>
  <si>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</si>
  <si>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</si>
  <si>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</si>
  <si>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</si>
  <si>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</si>
  <si>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</si>
  <si>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</si>
  <si>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</si>
  <si>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</si>
  <si>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</si>
  <si>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</si>
  <si>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</si>
  <si>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</si>
  <si>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</si>
  <si>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</si>
  <si>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</si>
  <si>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</si>
  <si>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</si>
  <si>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</si>
  <si>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</si>
  <si>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</si>
  <si>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</si>
  <si>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</si>
  <si>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</si>
  <si>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</si>
  <si>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</si>
  <si>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</si>
  <si>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</si>
  <si>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</si>
  <si>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</si>
  <si>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</si>
  <si>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</si>
  <si>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</si>
  <si>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</si>
  <si>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</si>
  <si>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</si>
  <si>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</si>
  <si>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</si>
  <si>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</si>
  <si>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</si>
  <si>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</si>
  <si>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</si>
  <si>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</si>
  <si>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</si>
  <si>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</si>
  <si>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</si>
  <si>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</si>
  <si>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</si>
  <si>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</si>
  <si>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</si>
  <si>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</si>
  <si>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</si>
  <si>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</si>
  <si>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</si>
  <si>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</si>
  <si>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</si>
  <si>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</si>
  <si>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</si>
  <si>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</si>
  <si>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</si>
  <si>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</si>
  <si>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</si>
  <si>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</si>
  <si>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</si>
  <si>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</si>
  <si>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</si>
  <si>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</si>
  <si>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</si>
  <si>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</si>
  <si>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</si>
  <si>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</si>
  <si>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</si>
  <si>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</si>
  <si>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</si>
  <si>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</si>
  <si>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</si>
  <si>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</si>
  <si>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</si>
  <si>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</si>
  <si>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</si>
  <si>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</si>
  <si>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</si>
  <si>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</si>
  <si>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</si>
  <si>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</si>
  <si>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</si>
  <si>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</si>
  <si>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</si>
  <si>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</si>
  <si>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</si>
  <si>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</si>
  <si>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</si>
  <si>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</si>
  <si>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</si>
  <si>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</si>
  <si>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</si>
  <si>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</si>
  <si>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</si>
  <si>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</si>
  <si>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</si>
  <si>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</si>
  <si>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</si>
  <si>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</si>
  <si>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</si>
  <si>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</si>
  <si>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</si>
  <si>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</si>
  <si>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</si>
  <si>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</si>
  <si>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</si>
  <si>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</si>
  <si>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</si>
  <si>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</si>
  <si>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</si>
  <si>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</si>
  <si>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</si>
  <si>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</si>
  <si>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</si>
  <si>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</si>
  <si>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</si>
  <si>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</si>
  <si>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</si>
  <si>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</si>
  <si>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</si>
  <si>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</si>
  <si>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</si>
  <si>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</si>
  <si>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</si>
  <si>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</si>
  <si>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</si>
  <si>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</si>
  <si>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</si>
  <si>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</si>
  <si>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</si>
  <si>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</si>
  <si>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</si>
  <si>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</si>
  <si>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</si>
  <si>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</si>
  <si>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</si>
  <si>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</si>
  <si>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</si>
  <si>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</si>
  <si>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</si>
  <si>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</si>
  <si>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</si>
  <si>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</si>
  <si>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</si>
  <si>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</si>
  <si>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</si>
  <si>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</si>
  <si>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</si>
  <si>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</si>
  <si>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</si>
  <si>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</si>
  <si>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</si>
  <si>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</si>
  <si>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</si>
  <si>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</si>
  <si>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</si>
  <si>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</si>
  <si>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</si>
  <si>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</si>
  <si>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</si>
  <si>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</si>
  <si>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</si>
  <si>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</si>
  <si>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</si>
  <si>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</si>
  <si>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</si>
  <si>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</si>
  <si>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</si>
  <si>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</si>
  <si>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</si>
  <si>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</si>
  <si>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</si>
  <si>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</si>
  <si>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</si>
  <si>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</si>
  <si>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</si>
  <si>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</si>
  <si>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</si>
  <si>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</si>
  <si>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</si>
  <si>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</si>
  <si>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</si>
  <si>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</si>
  <si>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</si>
  <si>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</si>
  <si>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</si>
  <si>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</si>
  <si>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</si>
  <si>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</si>
  <si>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</si>
  <si>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</si>
  <si>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</si>
  <si>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</si>
  <si>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</si>
  <si>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</si>
  <si>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</si>
  <si>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</si>
  <si>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</si>
  <si>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</si>
  <si>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</si>
  <si>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</si>
  <si>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</si>
  <si>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</si>
  <si>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</si>
  <si>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</si>
  <si>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</si>
  <si>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</si>
  <si>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</si>
  <si>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</si>
  <si>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</si>
  <si>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</si>
  <si>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</si>
  <si>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</si>
  <si>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</si>
  <si>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</si>
  <si>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</si>
  <si>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</si>
  <si>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</si>
  <si>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</si>
  <si>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</si>
  <si>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</si>
  <si>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</si>
  <si>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</si>
  <si>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</si>
  <si>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</si>
  <si>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</si>
  <si>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</si>
  <si>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</si>
  <si>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</si>
  <si>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</si>
  <si>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</si>
  <si>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</si>
  <si>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</si>
  <si>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</si>
  <si>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</si>
  <si>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</si>
  <si>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</si>
  <si>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</si>
  <si>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</si>
  <si>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</si>
  <si>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</si>
  <si>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</si>
  <si>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</si>
  <si>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</si>
  <si>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</si>
  <si>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</si>
  <si>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</si>
  <si>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</si>
  <si>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</si>
  <si>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</si>
  <si>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</si>
  <si>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</si>
  <si>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</si>
  <si>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</si>
  <si>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</si>
  <si>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</si>
  <si>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</si>
  <si>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</si>
  <si>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</si>
  <si>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</si>
  <si>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</si>
  <si>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</si>
  <si>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</si>
  <si>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</si>
  <si>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</si>
  <si>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</si>
  <si>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</si>
  <si>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</si>
  <si>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</si>
  <si>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</si>
  <si>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</si>
  <si>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</si>
  <si>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</si>
  <si>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</si>
  <si>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</si>
  <si>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</si>
  <si>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</si>
  <si>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</si>
  <si>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</si>
  <si>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</si>
  <si>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</si>
  <si>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</si>
  <si>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</si>
  <si>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</si>
  <si>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</si>
  <si>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</si>
  <si>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</si>
  <si>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</si>
  <si>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</si>
  <si>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</si>
  <si>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</si>
  <si>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</si>
  <si>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</si>
  <si>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</si>
  <si>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</si>
  <si>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</si>
  <si>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</si>
  <si>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</si>
  <si>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</si>
  <si>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</si>
  <si>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</si>
  <si>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</si>
  <si>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</si>
  <si>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</si>
  <si>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</si>
  <si>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</si>
  <si>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</si>
  <si>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</si>
  <si>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</si>
  <si>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</si>
  <si>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</si>
  <si>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</si>
  <si>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</si>
  <si>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</si>
  <si>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</si>
  <si>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</si>
  <si>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</si>
  <si>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</si>
  <si>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</si>
  <si>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</si>
  <si>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</si>
  <si>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</si>
  <si>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</si>
  <si>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</si>
  <si>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</si>
  <si>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</si>
  <si>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</si>
  <si>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</si>
  <si>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</si>
  <si>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</si>
  <si>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</si>
  <si>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</si>
  <si>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</si>
  <si>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</si>
  <si>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</si>
  <si>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</si>
  <si>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</si>
  <si>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</si>
  <si>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</si>
  <si>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</si>
  <si>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</si>
  <si>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</si>
  <si>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</si>
  <si>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</si>
  <si>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</si>
  <si>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</si>
  <si>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</si>
  <si>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</si>
  <si>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</si>
  <si>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</si>
  <si>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</si>
  <si>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</si>
  <si>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</si>
  <si>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</si>
  <si>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</si>
  <si>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</si>
  <si>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</si>
  <si>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</si>
  <si>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</si>
  <si>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</si>
  <si>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</si>
  <si>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</si>
  <si>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</si>
  <si>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</si>
  <si>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</si>
  <si>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</si>
  <si>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</si>
  <si>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</si>
  <si>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</si>
  <si>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</si>
  <si>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</si>
  <si>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</si>
  <si>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</si>
  <si>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</si>
  <si>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</si>
  <si>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</si>
  <si>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</si>
  <si>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</si>
  <si>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</si>
  <si>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</si>
  <si>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</si>
  <si>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</si>
  <si>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</si>
  <si>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</si>
  <si>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</si>
  <si>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</si>
  <si>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</si>
  <si>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</si>
  <si>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</si>
  <si>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</si>
  <si>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</si>
  <si>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</si>
  <si>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</si>
  <si>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</si>
  <si>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</si>
  <si>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</si>
  <si>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</si>
  <si>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</si>
  <si>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</si>
  <si>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</si>
  <si>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</si>
  <si>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</si>
  <si>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</si>
  <si>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</si>
  <si>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</si>
  <si>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</si>
  <si>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</si>
  <si>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</si>
  <si>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</si>
  <si>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</si>
  <si>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</si>
  <si>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</si>
  <si>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</si>
  <si>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</si>
  <si>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</si>
  <si>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</si>
  <si>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</si>
  <si>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</si>
  <si>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</si>
  <si>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</si>
  <si>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</si>
  <si>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</si>
  <si>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</si>
  <si>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</si>
  <si>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</si>
  <si>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</si>
  <si>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</si>
  <si>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</si>
  <si>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</si>
  <si>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</si>
  <si>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</si>
  <si>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</si>
  <si>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</si>
  <si>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</si>
  <si>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</si>
  <si>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</si>
  <si>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</si>
  <si>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</si>
  <si>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</si>
  <si>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</si>
  <si>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</si>
  <si>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</si>
  <si>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</si>
  <si>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</si>
  <si>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</si>
  <si>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</si>
  <si>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</si>
  <si>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</si>
  <si>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</si>
  <si>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</si>
  <si>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</si>
  <si>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</si>
  <si>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</si>
  <si>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</si>
  <si>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</si>
  <si>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</si>
  <si>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</si>
  <si>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</si>
  <si>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</si>
  <si>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</si>
  <si>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</si>
  <si>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</si>
  <si>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</si>
  <si>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</si>
  <si>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</si>
  <si>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</si>
  <si>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</si>
  <si>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</si>
  <si>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</si>
  <si>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</si>
  <si>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</si>
  <si>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</si>
  <si>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</si>
  <si>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</si>
  <si>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</si>
  <si>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</si>
  <si>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</si>
  <si>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</si>
  <si>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</si>
  <si>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</si>
  <si>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</si>
  <si>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</si>
  <si>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</si>
  <si>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</si>
  <si>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</si>
  <si>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</si>
  <si>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</si>
  <si>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</si>
  <si>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</si>
  <si>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</si>
  <si>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</si>
  <si>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</si>
  <si>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</si>
  <si>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</si>
  <si>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</si>
  <si>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</si>
  <si>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</si>
  <si>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</si>
  <si>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</si>
  <si>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</si>
  <si>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</si>
  <si>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</si>
  <si>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</si>
  <si>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</si>
  <si>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</si>
  <si>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</si>
  <si>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</si>
  <si>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</si>
  <si>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</si>
  <si>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</si>
  <si>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</si>
  <si>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</si>
  <si>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</si>
  <si>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</si>
  <si>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</si>
  <si>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</si>
  <si>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</si>
  <si>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</si>
  <si>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</si>
  <si>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</si>
  <si>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</si>
  <si>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</si>
  <si>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</si>
  <si>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</si>
  <si>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</si>
  <si>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</si>
  <si>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</si>
  <si>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</si>
  <si>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</si>
  <si>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</si>
  <si>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</si>
  <si>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</si>
  <si>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</si>
  <si>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</si>
  <si>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</si>
  <si>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</si>
  <si>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</si>
  <si>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</si>
  <si>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</si>
  <si>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</si>
  <si>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</si>
  <si>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</si>
  <si>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</si>
  <si>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</si>
  <si>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</si>
  <si>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</si>
  <si>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</si>
  <si>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</si>
  <si>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</si>
  <si>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</si>
  <si>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</si>
  <si>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</si>
  <si>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</si>
  <si>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</si>
  <si>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</si>
  <si>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</si>
  <si>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</si>
  <si>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</si>
  <si>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</si>
  <si>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</si>
  <si>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</si>
  <si>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</si>
  <si>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</si>
  <si>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</si>
  <si>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</si>
  <si>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</si>
  <si>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</si>
  <si>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</si>
  <si>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</si>
  <si>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</si>
  <si>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</si>
  <si>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</si>
  <si>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</si>
  <si>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</si>
  <si>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</si>
  <si>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</si>
  <si>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</si>
  <si>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</si>
  <si>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</si>
  <si>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</si>
  <si>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</si>
  <si>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</si>
  <si>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</si>
  <si>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</si>
  <si>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</si>
  <si>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</si>
  <si>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</si>
  <si>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</si>
  <si>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</si>
  <si>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</si>
  <si>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</si>
  <si>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</si>
  <si>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</si>
  <si>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</si>
  <si>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</si>
  <si>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</si>
  <si>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</si>
  <si>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</si>
  <si>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</si>
  <si>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</si>
  <si>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</si>
  <si>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</si>
  <si>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</si>
  <si>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</si>
  <si>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</si>
  <si>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</si>
  <si>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</si>
  <si>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</si>
  <si>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</si>
  <si>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</si>
  <si>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</si>
  <si>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</si>
  <si>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</si>
  <si>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</si>
  <si>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</si>
  <si>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</si>
  <si>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</si>
  <si>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</si>
  <si>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</si>
  <si>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</si>
  <si>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</si>
  <si>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</si>
  <si>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</si>
  <si>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</si>
  <si>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</si>
  <si>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</si>
  <si>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</si>
  <si>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</si>
  <si>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</si>
  <si>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</si>
  <si>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</si>
  <si>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</si>
  <si>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</si>
  <si>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</si>
  <si>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</si>
  <si>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</si>
  <si>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</si>
  <si>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</si>
  <si>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</si>
  <si>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</si>
  <si>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</si>
  <si>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</si>
  <si>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</si>
  <si>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</si>
  <si>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</si>
  <si>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</si>
  <si>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</si>
  <si>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</si>
  <si>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</si>
  <si>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</si>
  <si>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</si>
  <si>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</si>
  <si>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</si>
  <si>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</si>
  <si>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</si>
  <si>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</si>
  <si>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</si>
  <si>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</si>
  <si>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</si>
  <si>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</si>
  <si>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</si>
  <si>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</si>
  <si>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</si>
  <si>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</si>
  <si>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</si>
  <si>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</si>
  <si>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</si>
  <si>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</si>
  <si>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</si>
  <si>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</si>
  <si>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</si>
  <si>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</si>
  <si>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</si>
  <si>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</si>
  <si>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</si>
  <si>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</si>
  <si>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</si>
  <si>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</si>
  <si>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</si>
  <si>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</si>
  <si>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</si>
  <si>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</si>
  <si>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</si>
  <si>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</si>
  <si>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</si>
  <si>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</si>
  <si>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</si>
  <si>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</si>
  <si>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</si>
  <si>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</si>
  <si>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</si>
  <si>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</si>
  <si>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</si>
  <si>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</si>
  <si>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</si>
  <si>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</si>
  <si>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</si>
  <si>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</si>
  <si>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</si>
  <si>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</si>
  <si>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</si>
  <si>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</si>
  <si>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</si>
  <si>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</si>
  <si>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</si>
  <si>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</si>
  <si>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</si>
  <si>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</si>
  <si>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</si>
  <si>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</si>
  <si>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</si>
  <si>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</si>
  <si>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</si>
  <si>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</si>
  <si>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</si>
  <si>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</si>
  <si>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</si>
  <si>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</si>
  <si>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</si>
  <si>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</si>
  <si>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</si>
  <si>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</si>
  <si>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</si>
  <si>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</si>
  <si>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</si>
  <si>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</si>
  <si>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</si>
  <si>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</si>
  <si>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</si>
  <si>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</si>
  <si>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</si>
  <si>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</si>
  <si>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</si>
  <si>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</si>
  <si>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</si>
  <si>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</si>
  <si>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</si>
  <si>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</si>
  <si>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</si>
  <si>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</si>
  <si>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</si>
  <si>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</si>
  <si>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</si>
  <si>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</si>
  <si>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</si>
  <si>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</si>
  <si>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</si>
  <si>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</si>
  <si>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</si>
  <si>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</si>
  <si>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</si>
  <si>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</si>
  <si>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</si>
  <si>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</si>
  <si>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</si>
  <si>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</si>
  <si>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</si>
  <si>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</si>
  <si>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</si>
  <si>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</si>
  <si>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</si>
  <si>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</si>
  <si>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</si>
  <si>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</si>
  <si>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</si>
  <si>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</si>
  <si>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</si>
  <si>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</si>
  <si>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</si>
  <si>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</si>
  <si>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</si>
  <si>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</si>
  <si>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</si>
  <si>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</si>
  <si>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</si>
  <si>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</si>
  <si>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</si>
  <si>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</si>
  <si>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</si>
  <si>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</si>
  <si>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</si>
  <si>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</si>
  <si>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</si>
  <si>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</si>
  <si>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</si>
  <si>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</si>
  <si>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</si>
  <si>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</si>
  <si>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</si>
  <si>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</si>
  <si>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</si>
  <si>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</si>
  <si>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</si>
  <si>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</si>
  <si>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</si>
  <si>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</si>
  <si>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</si>
  <si>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</si>
  <si>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</si>
  <si>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</si>
  <si>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</si>
  <si>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</si>
  <si>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</si>
  <si>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</si>
  <si>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</si>
  <si>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</si>
  <si>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</si>
  <si>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</si>
  <si>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</si>
  <si>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</si>
  <si>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</si>
  <si>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</si>
  <si>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</si>
  <si>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</si>
  <si>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</si>
  <si>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</si>
  <si>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</si>
  <si>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</si>
  <si>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</si>
  <si>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</si>
  <si>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</si>
  <si>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</si>
  <si>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</si>
  <si>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</si>
  <si>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</si>
  <si>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</si>
  <si>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</si>
  <si>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</si>
  <si>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</si>
  <si>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</si>
  <si>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</si>
  <si>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</si>
  <si>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</si>
  <si>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</si>
  <si>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</si>
  <si>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</si>
  <si>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</si>
  <si>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</si>
  <si>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</si>
  <si>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</si>
  <si>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</si>
  <si>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</si>
  <si>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</si>
  <si>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</si>
  <si>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</si>
  <si>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</si>
  <si>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</si>
  <si>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</si>
  <si>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</si>
  <si>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</si>
  <si>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</si>
  <si>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</si>
  <si>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</si>
  <si>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</si>
  <si>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</si>
  <si>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</si>
  <si>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</si>
  <si>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</si>
  <si>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</si>
  <si>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</si>
  <si>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</si>
  <si>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</si>
  <si>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</si>
  <si>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</si>
  <si>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</si>
  <si>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</si>
  <si>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</si>
  <si>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</si>
  <si>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</si>
  <si>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</si>
  <si>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</si>
  <si>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</si>
  <si>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</si>
  <si>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</si>
  <si>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</si>
  <si>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</si>
  <si>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</si>
  <si>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</si>
  <si>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</si>
  <si>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</si>
  <si>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</si>
  <si>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</si>
  <si>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</si>
  <si>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</si>
  <si>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</si>
  <si>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</si>
  <si>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</si>
  <si>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</si>
  <si>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</si>
  <si>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</si>
  <si>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</si>
  <si>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</si>
  <si>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</si>
  <si>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</si>
  <si>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</si>
  <si>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</si>
  <si>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</si>
  <si>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</si>
  <si>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</si>
  <si>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</si>
  <si>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</si>
  <si>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</si>
  <si>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</si>
  <si>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</si>
  <si>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</si>
  <si>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</si>
  <si>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</si>
  <si>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</si>
  <si>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</si>
  <si>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</si>
  <si>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</si>
  <si>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</si>
  <si>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</si>
  <si>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</si>
  <si>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</si>
  <si>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</si>
  <si>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</si>
  <si>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</si>
  <si>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</si>
  <si>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</si>
  <si>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</si>
  <si>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</si>
  <si>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</si>
  <si>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</si>
  <si>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</si>
  <si>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</si>
  <si>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</si>
  <si>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</si>
  <si>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</si>
  <si>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</si>
  <si>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</si>
  <si>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</si>
  <si>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</si>
  <si>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</si>
  <si>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</si>
  <si>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</si>
  <si>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</si>
  <si>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</si>
  <si>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</si>
  <si>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</si>
  <si>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</si>
  <si>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</si>
  <si>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</si>
  <si>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</si>
  <si>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</si>
  <si>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</si>
  <si>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</si>
  <si>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</si>
  <si>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</si>
  <si>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</si>
  <si>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</si>
  <si>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</si>
  <si>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</si>
  <si>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</si>
  <si>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</si>
  <si>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</si>
  <si>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</si>
  <si>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</si>
  <si>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</si>
  <si>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</si>
  <si>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</si>
  <si>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</si>
  <si>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</si>
  <si>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</si>
  <si>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</si>
  <si>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</si>
  <si>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</si>
  <si>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</si>
  <si>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</si>
  <si>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</si>
  <si>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</si>
  <si>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</si>
  <si>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</si>
  <si>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</si>
  <si>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</si>
  <si>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</si>
  <si>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</si>
  <si>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</si>
  <si>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</si>
  <si>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</si>
  <si>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</si>
  <si>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</si>
  <si>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</si>
  <si>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</si>
  <si>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</si>
  <si>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</si>
  <si>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</si>
  <si>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</si>
  <si>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</si>
  <si>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</si>
  <si>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</si>
  <si>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</si>
  <si>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</si>
  <si>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</si>
  <si>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</si>
  <si>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</si>
  <si>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</si>
  <si>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</si>
  <si>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</si>
  <si>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</si>
  <si>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</si>
  <si>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</si>
  <si>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</si>
  <si>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</si>
  <si>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</si>
  <si>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</si>
  <si>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</si>
  <si>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</si>
  <si>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</si>
  <si>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</si>
  <si>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</si>
  <si>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</si>
  <si>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</si>
  <si>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</si>
  <si>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</si>
  <si>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</si>
  <si>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</si>
  <si>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</si>
  <si>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</si>
  <si>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</si>
  <si>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</si>
  <si>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</si>
  <si>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</si>
  <si>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</si>
  <si>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</si>
  <si>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</si>
  <si>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</si>
  <si>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</si>
  <si>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</si>
  <si>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</si>
  <si>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</si>
  <si>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</si>
  <si>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</si>
  <si>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</si>
  <si>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</si>
  <si>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</si>
  <si>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</si>
  <si>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</si>
  <si>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</si>
  <si>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</si>
  <si>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</si>
  <si>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</si>
  <si>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</si>
  <si>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</si>
  <si>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</si>
  <si>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</si>
  <si>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</si>
  <si>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</si>
  <si>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</si>
  <si>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</si>
  <si>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</si>
  <si>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</si>
  <si>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</si>
  <si>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</si>
  <si>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</si>
  <si>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</si>
  <si>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</si>
  <si>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</si>
  <si>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</si>
  <si>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</si>
  <si>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</si>
  <si>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</si>
  <si>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</si>
  <si>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</si>
  <si>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</si>
  <si>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</si>
  <si>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</si>
  <si>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</si>
  <si>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</si>
  <si>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</si>
  <si>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</si>
  <si>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</si>
  <si>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</si>
  <si>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</si>
  <si>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</si>
  <si>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</si>
  <si>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</si>
  <si>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</si>
  <si>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</si>
  <si>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</si>
  <si>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</si>
  <si>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</si>
  <si>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</si>
  <si>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</si>
  <si>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</si>
  <si>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</si>
  <si>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</si>
  <si>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</si>
  <si>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</si>
  <si>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</si>
  <si>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</si>
  <si>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</si>
  <si>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</si>
  <si>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</si>
  <si>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</si>
  <si>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</si>
  <si>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</si>
  <si>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</si>
  <si>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</si>
  <si>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</si>
  <si>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</si>
  <si>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</si>
  <si>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</si>
  <si>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</si>
  <si>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</si>
  <si>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</si>
  <si>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</si>
  <si>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</si>
  <si>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</si>
  <si>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</si>
  <si>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</si>
  <si>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</si>
  <si>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</si>
  <si>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</si>
  <si>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</si>
  <si>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</si>
  <si>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</si>
  <si>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</si>
  <si>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</si>
  <si>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</si>
  <si>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</si>
  <si>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</si>
  <si>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</si>
  <si>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</si>
  <si>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</si>
  <si>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</si>
  <si>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</si>
  <si>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</si>
  <si>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</si>
  <si>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</si>
  <si>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</si>
  <si>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</si>
  <si>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</si>
  <si>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</si>
  <si>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</si>
  <si>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</si>
  <si>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</si>
  <si>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</si>
  <si>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</si>
  <si>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</si>
  <si>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</si>
  <si>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</si>
  <si>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</si>
  <si>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</si>
  <si>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</si>
  <si>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</si>
  <si>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</si>
  <si>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</si>
  <si>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</si>
  <si>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</si>
  <si>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</si>
  <si>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</si>
  <si>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</si>
  <si>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</si>
  <si>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</si>
  <si>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</si>
  <si>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</si>
  <si>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</si>
  <si>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</si>
  <si>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</si>
  <si>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</si>
  <si>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</si>
  <si>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</si>
  <si>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</si>
  <si>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</si>
  <si>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</si>
  <si>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</si>
  <si>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</si>
  <si>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</si>
  <si>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</si>
  <si>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</si>
  <si>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</si>
  <si>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</si>
  <si>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</si>
  <si>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</si>
  <si>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</si>
  <si>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</si>
  <si>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</si>
  <si>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</si>
  <si>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</si>
  <si>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</si>
  <si>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</si>
  <si>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</si>
  <si>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</si>
  <si>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</si>
  <si>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</si>
  <si>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</si>
  <si>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</si>
  <si>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</si>
  <si>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</si>
  <si>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</si>
  <si>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</si>
  <si>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</si>
  <si>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</si>
  <si>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</si>
  <si>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</si>
  <si>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</si>
  <si>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</si>
  <si>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</si>
  <si>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</si>
  <si>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</si>
  <si>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</si>
  <si>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</si>
  <si>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</si>
  <si>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</si>
  <si>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</si>
  <si>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</si>
  <si>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</si>
  <si>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</si>
  <si>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</si>
  <si>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</si>
  <si>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</si>
  <si>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</si>
  <si>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</si>
  <si>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</si>
  <si>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</si>
  <si>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</si>
  <si>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</si>
  <si>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</si>
  <si>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</si>
  <si>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</si>
  <si>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</si>
  <si>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</si>
  <si>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</si>
  <si>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</si>
  <si>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</si>
  <si>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</si>
  <si>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</si>
  <si>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</si>
  <si>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</si>
  <si>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</si>
  <si>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</si>
  <si>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</si>
  <si>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</si>
  <si>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</si>
  <si>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</si>
  <si>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</si>
  <si>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</si>
  <si>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</si>
  <si>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</si>
  <si>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</si>
  <si>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</si>
  <si>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</si>
  <si>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</si>
  <si>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</si>
  <si>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</si>
  <si>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</si>
  <si>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</si>
  <si>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</si>
  <si>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</si>
  <si>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</si>
  <si>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</si>
  <si>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</si>
  <si>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</si>
  <si>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</si>
  <si>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</si>
  <si>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</si>
  <si>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</si>
  <si>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</si>
  <si>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</si>
  <si>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</si>
  <si>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</si>
  <si>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</si>
  <si>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</si>
  <si>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</si>
  <si>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</si>
  <si>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</si>
  <si>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</si>
  <si>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</si>
  <si>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</si>
  <si>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</si>
  <si>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</si>
  <si>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</si>
  <si>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</si>
  <si>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</si>
  <si>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</si>
  <si>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</si>
  <si>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</si>
  <si>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</si>
  <si>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</si>
  <si>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</si>
  <si>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</si>
  <si>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</si>
  <si>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</si>
  <si>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</si>
  <si>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</si>
  <si>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</si>
  <si>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</si>
  <si>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</si>
  <si>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</si>
  <si>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</si>
  <si>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</si>
  <si>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</si>
  <si>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</si>
  <si>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</si>
  <si>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</si>
  <si>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</si>
  <si>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</si>
  <si>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</si>
  <si>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</si>
  <si>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</si>
  <si>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</si>
  <si>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</si>
  <si>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</si>
  <si>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</si>
  <si>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</si>
  <si>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</si>
  <si>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</si>
  <si>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</si>
  <si>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</si>
  <si>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</si>
  <si>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</si>
  <si>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</si>
  <si>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</si>
  <si>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</si>
  <si>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</si>
  <si>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</si>
  <si>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</si>
  <si>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</si>
  <si>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</si>
  <si>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</si>
  <si>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</si>
  <si>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</si>
  <si>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</si>
  <si>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</si>
  <si>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</si>
  <si>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</si>
  <si>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</si>
  <si>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</si>
  <si>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</si>
  <si>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</si>
  <si>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</si>
  <si>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</si>
  <si>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</si>
  <si>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</si>
  <si>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</si>
  <si>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</si>
  <si>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</si>
  <si>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</si>
  <si>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</si>
  <si>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</si>
  <si>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</si>
  <si>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</si>
  <si>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</si>
  <si>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</si>
  <si>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</si>
  <si>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</si>
  <si>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</si>
  <si>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</si>
  <si>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</si>
  <si>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</si>
  <si>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</si>
  <si>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</si>
  <si>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</si>
  <si>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</si>
  <si>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</si>
  <si>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</si>
  <si>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</si>
  <si>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</si>
  <si>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</si>
  <si>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</si>
  <si>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</si>
  <si>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</si>
  <si>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</si>
  <si>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</si>
  <si>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</si>
  <si>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</si>
  <si>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</si>
  <si>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</si>
  <si>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</si>
  <si>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</si>
  <si>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</si>
  <si>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</si>
  <si>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</si>
  <si>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</si>
  <si>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</si>
  <si>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</si>
  <si>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</si>
  <si>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</si>
  <si>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</si>
  <si>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</si>
  <si>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</si>
  <si>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</si>
  <si>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</si>
  <si>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</si>
  <si>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</si>
  <si>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</si>
  <si>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</si>
  <si>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</si>
  <si>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</si>
  <si>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</si>
  <si>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</si>
  <si>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</si>
  <si>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</si>
  <si>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</si>
  <si>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</si>
  <si>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</si>
  <si>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</si>
  <si>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</si>
  <si>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</si>
  <si>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</si>
  <si>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</si>
  <si>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</si>
  <si>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</si>
  <si>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</si>
  <si>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</si>
  <si>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</si>
  <si>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</si>
  <si>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</si>
  <si>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</si>
  <si>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</si>
  <si>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</si>
  <si>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</si>
  <si>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</si>
  <si>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</si>
  <si>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</si>
  <si>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</si>
  <si>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</si>
  <si>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</si>
  <si>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</si>
  <si>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</si>
  <si>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</si>
  <si>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</si>
  <si>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</si>
  <si>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</si>
  <si>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</si>
  <si>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</si>
  <si>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</si>
  <si>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</si>
  <si>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</si>
  <si>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</si>
  <si>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</si>
  <si>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</si>
  <si>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</si>
  <si>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</si>
  <si>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</si>
  <si>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</si>
  <si>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</si>
  <si>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</si>
  <si>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</si>
  <si>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</si>
  <si>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</si>
  <si>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</si>
  <si>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</si>
  <si>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</si>
  <si>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</si>
  <si>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</si>
  <si>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</si>
  <si>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</si>
  <si>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</si>
  <si>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</si>
  <si>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</si>
  <si>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</si>
  <si>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</si>
  <si>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</si>
  <si>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</si>
  <si>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</si>
  <si>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</si>
  <si>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</si>
  <si>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</si>
  <si>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</si>
  <si>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</si>
  <si>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</si>
  <si>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</si>
  <si>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</si>
  <si>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</si>
  <si>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</si>
  <si>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</si>
  <si>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</si>
  <si>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</si>
  <si>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</si>
  <si>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</si>
  <si>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</si>
  <si>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</si>
  <si>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</si>
  <si>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</si>
  <si>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</si>
  <si>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</si>
  <si>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</si>
  <si>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</si>
  <si>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</si>
  <si>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</si>
  <si>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</si>
  <si>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</si>
  <si>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</si>
  <si>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</si>
  <si>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</si>
  <si>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</si>
  <si>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</si>
  <si>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</si>
  <si>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</si>
  <si>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</si>
  <si>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</si>
  <si>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</si>
  <si>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</si>
  <si>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</si>
  <si>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</si>
  <si>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</si>
  <si>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</si>
  <si>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</si>
  <si>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</si>
  <si>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</si>
  <si>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</si>
  <si>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</si>
  <si>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</si>
  <si>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</si>
  <si>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</si>
  <si>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</si>
  <si>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</si>
  <si>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</si>
  <si>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</si>
  <si>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</si>
  <si>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</si>
  <si>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</si>
  <si>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</si>
  <si>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</si>
  <si>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</si>
  <si>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</si>
  <si>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</si>
  <si>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</si>
  <si>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</si>
  <si>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</si>
  <si>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</si>
  <si>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</si>
  <si>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</si>
  <si>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</si>
  <si>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</si>
  <si>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</si>
  <si>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</si>
  <si>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</si>
  <si>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</si>
  <si>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</si>
  <si>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</si>
  <si>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</si>
  <si>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</si>
  <si>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</si>
  <si>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</si>
  <si>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</si>
  <si>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</si>
  <si>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</si>
  <si>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</si>
  <si>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</si>
  <si>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</si>
  <si>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</si>
  <si>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</si>
  <si>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</si>
  <si>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</si>
  <si>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</si>
  <si>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</si>
  <si>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</si>
  <si>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</si>
  <si>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</si>
  <si>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</si>
  <si>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</si>
  <si>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</si>
  <si>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</si>
  <si>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</si>
  <si>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</si>
  <si>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</si>
  <si>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</si>
  <si>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</si>
  <si>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</si>
  <si>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</si>
  <si>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</si>
  <si>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</si>
  <si>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</si>
  <si>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</si>
  <si>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</si>
  <si>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</si>
  <si>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</si>
  <si>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</si>
  <si>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</si>
  <si>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</si>
  <si>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</si>
  <si>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</si>
  <si>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</si>
  <si>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</si>
  <si>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</si>
  <si>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</si>
  <si>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</si>
  <si>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</si>
  <si>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</si>
  <si>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</si>
  <si>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</si>
  <si>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</si>
  <si>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</si>
  <si>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</si>
  <si>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</si>
  <si>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</si>
  <si>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</si>
  <si>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</si>
  <si>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</si>
  <si>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</si>
  <si>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</si>
  <si>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</si>
  <si>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</si>
  <si>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</si>
  <si>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</si>
  <si>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</si>
  <si>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</si>
  <si>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</si>
  <si>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</si>
  <si>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</si>
  <si>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</si>
  <si>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</si>
  <si>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</si>
  <si>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</si>
  <si>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</si>
  <si>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</si>
  <si>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</si>
  <si>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</si>
  <si>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</si>
  <si>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</si>
  <si>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</si>
  <si>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</si>
  <si>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</si>
  <si>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</si>
  <si>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</si>
  <si>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</si>
  <si>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</si>
  <si>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</si>
  <si>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</si>
  <si>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</si>
  <si>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</si>
  <si>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</si>
  <si>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</si>
  <si>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</si>
  <si>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</si>
  <si>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</si>
  <si>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</si>
  <si>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</si>
  <si>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</si>
  <si>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</si>
  <si>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</si>
  <si>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</si>
  <si>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</si>
  <si>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</si>
  <si>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</si>
  <si>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</si>
  <si>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</si>
  <si>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</si>
  <si>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</si>
  <si>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</si>
  <si>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</si>
  <si>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</si>
  <si>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</si>
  <si>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</si>
  <si>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</si>
  <si>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</si>
  <si>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</si>
  <si>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</si>
  <si>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</si>
  <si>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</si>
  <si>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</si>
  <si>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</si>
  <si>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</si>
  <si>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</si>
  <si>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</si>
  <si>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</si>
  <si>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</si>
  <si>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</si>
  <si>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</si>
  <si>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</si>
  <si>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</si>
  <si>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</si>
  <si>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</si>
  <si>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</si>
  <si>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</si>
  <si>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</si>
  <si>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</si>
  <si>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</si>
  <si>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</si>
  <si>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</si>
  <si>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</si>
  <si>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</si>
  <si>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</si>
  <si>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</si>
  <si>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</si>
  <si>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</si>
  <si>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</si>
  <si>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</si>
  <si>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</si>
  <si>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</si>
  <si>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</si>
  <si>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</si>
  <si>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</si>
  <si>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</si>
  <si>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</si>
  <si>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</si>
  <si>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</si>
  <si>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</si>
  <si>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</si>
  <si>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</si>
  <si>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</si>
  <si>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</si>
  <si>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</si>
  <si>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</si>
  <si>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</si>
  <si>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</si>
  <si>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</si>
  <si>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</si>
  <si>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</si>
  <si>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</si>
  <si>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</si>
  <si>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</si>
  <si>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</si>
  <si>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</si>
  <si>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</si>
  <si>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</si>
  <si>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</si>
  <si>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</si>
  <si>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</si>
  <si>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</si>
  <si>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</si>
  <si>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</si>
  <si>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</si>
  <si>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</si>
  <si>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</si>
  <si>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</si>
  <si>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</si>
  <si>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</si>
  <si>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</si>
  <si>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</si>
  <si>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</si>
  <si>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</si>
  <si>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</si>
  <si>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</si>
  <si>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</si>
  <si>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</si>
  <si>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</si>
  <si>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</si>
  <si>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</si>
  <si>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</si>
  <si>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</si>
  <si>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</si>
  <si>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</si>
  <si>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</si>
  <si>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</si>
  <si>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</si>
  <si>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</si>
  <si>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</si>
  <si>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</si>
  <si>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</si>
  <si>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</si>
  <si>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</si>
  <si>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</si>
  <si>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</si>
  <si>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</si>
  <si>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</si>
  <si>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</si>
  <si>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</si>
  <si>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</si>
  <si>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</si>
  <si>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</si>
  <si>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</si>
  <si>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</si>
  <si>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</si>
  <si>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</si>
  <si>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</si>
  <si>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</si>
  <si>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</si>
  <si>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</si>
  <si>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</si>
  <si>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</si>
  <si>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</si>
  <si>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</si>
  <si>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</si>
  <si>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</si>
  <si>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</si>
  <si>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</si>
  <si>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</si>
  <si>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</si>
  <si>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</si>
  <si>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</si>
  <si>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</si>
  <si>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</si>
  <si>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</si>
  <si>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</si>
  <si>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</si>
  <si>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</si>
  <si>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</si>
  <si>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</si>
  <si>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</si>
  <si>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</si>
  <si>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</si>
  <si>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</si>
  <si>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</si>
  <si>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</si>
  <si>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</si>
  <si>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</si>
  <si>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</si>
  <si>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</si>
  <si>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</si>
  <si>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</si>
  <si>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</si>
  <si>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</si>
  <si>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</si>
  <si>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</si>
  <si>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</si>
  <si>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</si>
  <si>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</si>
  <si>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</si>
  <si>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</si>
  <si>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</si>
  <si>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</si>
  <si>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</si>
  <si>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</si>
  <si>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</si>
  <si>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</si>
  <si>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</si>
  <si>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</si>
  <si>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</si>
  <si>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</si>
  <si>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</si>
  <si>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</si>
  <si>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</si>
  <si>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</si>
  <si>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</si>
  <si>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</si>
  <si>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</si>
  <si>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</si>
  <si>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</si>
  <si>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</si>
  <si>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</si>
  <si>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</si>
  <si>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</si>
  <si>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</si>
  <si>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</si>
  <si>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</si>
  <si>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</si>
  <si>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</si>
  <si>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</si>
  <si>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</si>
  <si>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</si>
  <si>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</si>
  <si>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</si>
  <si>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</si>
  <si>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</si>
  <si>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</si>
  <si>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</si>
  <si>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</si>
  <si>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</si>
  <si>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</si>
  <si>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</si>
  <si>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</si>
  <si>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</si>
  <si>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</si>
  <si>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</si>
  <si>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</si>
  <si>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</si>
  <si>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</si>
  <si>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</si>
  <si>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</si>
  <si>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</si>
  <si>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</si>
  <si>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</si>
  <si>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</si>
  <si>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</si>
  <si>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</si>
  <si>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</si>
  <si>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</si>
  <si>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</si>
  <si>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</si>
  <si>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</si>
  <si>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</si>
  <si>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</si>
  <si>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</si>
  <si>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</si>
  <si>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</si>
  <si>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</si>
  <si>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</si>
  <si>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</si>
  <si>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</si>
  <si>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</si>
  <si>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</si>
  <si>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</si>
  <si>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</si>
  <si>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</si>
  <si>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</si>
  <si>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</si>
  <si>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</si>
  <si>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</si>
  <si>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</si>
  <si>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</si>
  <si>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</si>
  <si>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</si>
  <si>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</si>
  <si>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</si>
  <si>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</si>
  <si>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</si>
  <si>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</si>
  <si>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</si>
  <si>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</si>
  <si>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</si>
  <si>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</si>
  <si>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</si>
  <si>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</si>
  <si>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</si>
  <si>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</si>
  <si>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</si>
  <si>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</si>
  <si>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</si>
  <si>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</si>
  <si>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</si>
  <si>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</si>
  <si>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</si>
  <si>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</si>
  <si>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</si>
  <si>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</si>
  <si>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</si>
  <si>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</si>
  <si>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</si>
  <si>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</si>
  <si>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</si>
  <si>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</si>
  <si>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</si>
  <si>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</si>
  <si>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</si>
  <si>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</si>
  <si>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</si>
  <si>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</si>
  <si>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</si>
  <si>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</si>
  <si>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</si>
  <si>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</si>
  <si>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</si>
  <si>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</si>
  <si>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</si>
  <si>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</si>
  <si>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</si>
  <si>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</si>
  <si>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</si>
  <si>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</si>
  <si>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</si>
  <si>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</si>
  <si>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</si>
  <si>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</si>
  <si>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</si>
  <si>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</si>
  <si>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</si>
  <si>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</si>
  <si>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</si>
  <si>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</si>
  <si>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</si>
  <si>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</si>
  <si>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</si>
  <si>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</si>
  <si>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</si>
  <si>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</si>
  <si>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</si>
  <si>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</si>
  <si>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</si>
  <si>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</si>
  <si>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</si>
  <si>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</si>
  <si>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</si>
  <si>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</si>
  <si>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</si>
  <si>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</si>
  <si>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</si>
  <si>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</si>
  <si>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</si>
  <si>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</si>
  <si>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</si>
  <si>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</si>
  <si>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</si>
  <si>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</si>
  <si>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</si>
  <si>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</si>
  <si>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</si>
  <si>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</si>
  <si>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</si>
  <si>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</si>
  <si>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</si>
  <si>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</si>
  <si>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</si>
  <si>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</si>
  <si>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</si>
  <si>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</si>
  <si>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</si>
  <si>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</si>
  <si>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</si>
  <si>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</si>
  <si>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</si>
  <si>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</si>
  <si>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</si>
  <si>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</si>
  <si>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</si>
  <si>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</si>
  <si>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</si>
  <si>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</si>
  <si>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</si>
  <si>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</si>
  <si>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</si>
  <si>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</si>
  <si>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</si>
  <si>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</si>
  <si>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</si>
  <si>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</si>
  <si>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</si>
  <si>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</si>
  <si>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</si>
  <si>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</si>
  <si>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</si>
  <si>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</si>
  <si>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</si>
  <si>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</si>
  <si>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</si>
  <si>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</si>
  <si>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</si>
  <si>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</si>
  <si>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</si>
  <si>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</si>
  <si>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</si>
  <si>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</si>
  <si>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</si>
  <si>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</si>
  <si>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</si>
  <si>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</si>
  <si>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</si>
  <si>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</si>
  <si>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</si>
  <si>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</si>
  <si>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</si>
  <si>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</si>
  <si>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</si>
  <si>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</si>
  <si>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</si>
  <si>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</si>
  <si>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</si>
  <si>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</si>
  <si>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</si>
  <si>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</si>
  <si>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</si>
  <si>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</si>
  <si>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</si>
  <si>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</si>
  <si>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</si>
  <si>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</si>
  <si>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</si>
  <si>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</si>
  <si>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</si>
  <si>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</si>
  <si>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</si>
  <si>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</si>
  <si>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</si>
  <si>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</si>
  <si>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</si>
  <si>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</si>
  <si>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</si>
  <si>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</si>
  <si>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</si>
  <si>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</si>
  <si>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</si>
  <si>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</si>
  <si>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</si>
  <si>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</si>
  <si>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</si>
  <si>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</si>
  <si>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</si>
  <si>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</si>
  <si>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</si>
  <si>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</si>
  <si>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</si>
  <si>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</si>
  <si>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</si>
  <si>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</si>
  <si>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</si>
  <si>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</si>
  <si>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</si>
  <si>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</si>
  <si>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</si>
  <si>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</si>
  <si>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</si>
  <si>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</si>
  <si>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</si>
  <si>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</si>
  <si>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</si>
  <si>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</si>
  <si>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</si>
  <si>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</si>
  <si>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</si>
  <si>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</si>
  <si>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</si>
  <si>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</si>
  <si>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</si>
  <si>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</si>
  <si>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</si>
  <si>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</si>
  <si>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</si>
  <si>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</si>
  <si>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</si>
  <si>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</si>
  <si>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</si>
  <si>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</si>
  <si>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</si>
  <si>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</si>
  <si>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</si>
  <si>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</si>
  <si>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</si>
  <si>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</si>
  <si>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</si>
  <si>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</si>
  <si>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</si>
  <si>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</si>
  <si>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</si>
  <si>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</si>
  <si>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</si>
  <si>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</si>
  <si>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</si>
  <si>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</si>
  <si>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</si>
  <si>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</si>
  <si>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</si>
  <si>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</si>
  <si>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</si>
  <si>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</si>
  <si>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</si>
  <si>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</si>
  <si>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</si>
  <si>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</si>
  <si>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</si>
  <si>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</si>
  <si>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</si>
  <si>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</si>
  <si>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</si>
  <si>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</si>
  <si>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</si>
  <si>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</si>
  <si>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</si>
  <si>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</si>
  <si>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</si>
  <si>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</si>
  <si>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</si>
  <si>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</si>
  <si>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</si>
  <si>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</si>
  <si>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</si>
  <si>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</si>
  <si>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</si>
  <si>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</si>
  <si>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</si>
  <si>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</si>
  <si>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</si>
  <si>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</si>
  <si>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</si>
  <si>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</si>
  <si>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</si>
  <si>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</si>
  <si>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</si>
  <si>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</si>
  <si>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</si>
  <si>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</si>
  <si>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</si>
  <si>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</si>
  <si>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</si>
  <si>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</si>
  <si>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</si>
  <si>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</si>
  <si>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</si>
  <si>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</si>
  <si>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</si>
  <si>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</si>
  <si>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</si>
  <si>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</si>
  <si>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</si>
  <si>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</si>
  <si>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</si>
  <si>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</si>
  <si>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</si>
  <si>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</si>
  <si>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</si>
  <si>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</si>
  <si>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</si>
  <si>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</si>
  <si>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</si>
  <si>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</si>
  <si>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</si>
  <si>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</si>
  <si>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</si>
  <si>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</si>
  <si>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</si>
  <si>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</si>
  <si>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</si>
  <si>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</si>
  <si>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</si>
  <si>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</si>
  <si>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</si>
  <si>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</si>
  <si>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</si>
  <si>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</si>
  <si>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</si>
  <si>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</si>
  <si>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</si>
  <si>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</si>
  <si>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</si>
  <si>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</si>
  <si>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</si>
  <si>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</si>
  <si>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</si>
  <si>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</si>
  <si>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</si>
  <si>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</si>
  <si>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</si>
  <si>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</si>
  <si>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</si>
  <si>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</si>
  <si>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</si>
  <si>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</si>
  <si>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</si>
  <si>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</si>
  <si>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</si>
  <si>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</si>
  <si>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</si>
  <si>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</si>
  <si>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</si>
  <si>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</si>
  <si>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</si>
  <si>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</si>
  <si>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</si>
  <si>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</si>
  <si>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</si>
  <si>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</si>
  <si>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</si>
  <si>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</si>
  <si>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</si>
  <si>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</si>
  <si>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</si>
  <si>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</si>
  <si>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</si>
  <si>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</si>
  <si>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</si>
  <si>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</si>
  <si>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</si>
  <si>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</si>
  <si>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</si>
  <si>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</si>
  <si>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</si>
  <si>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</si>
  <si>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</si>
  <si>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</si>
  <si>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</si>
  <si>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</si>
  <si>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</si>
  <si>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</si>
  <si>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</si>
  <si>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</si>
  <si>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</si>
  <si>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</si>
  <si>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</si>
  <si>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</si>
  <si>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</si>
  <si>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</si>
  <si>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</si>
  <si>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</si>
  <si>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</si>
  <si>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</si>
  <si>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</si>
  <si>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</si>
  <si>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</si>
  <si>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</si>
  <si>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</si>
  <si>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</si>
  <si>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</si>
  <si>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</si>
  <si>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</si>
  <si>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</si>
  <si>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</si>
  <si>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</si>
  <si>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</si>
  <si>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</si>
  <si>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</si>
  <si>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</si>
  <si>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</si>
  <si>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</si>
  <si>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</si>
  <si>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</si>
  <si>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</si>
  <si>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</si>
  <si>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</si>
  <si>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</si>
  <si>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</si>
  <si>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</si>
  <si>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</si>
  <si>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</si>
  <si>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</si>
  <si>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</si>
  <si>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</si>
  <si>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</si>
  <si>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</si>
  <si>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</si>
  <si>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</si>
  <si>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</si>
  <si>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</si>
  <si>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</si>
  <si>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</si>
  <si>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</si>
  <si>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</si>
  <si>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</si>
  <si>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</si>
  <si>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</si>
  <si>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</si>
  <si>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</si>
  <si>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</si>
  <si>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</si>
  <si>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</si>
  <si>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</si>
  <si>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</si>
  <si>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</si>
  <si>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</si>
  <si>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</si>
  <si>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</si>
  <si>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</si>
  <si>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</si>
  <si>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</si>
  <si>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</si>
  <si>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</si>
  <si>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</si>
  <si>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</si>
  <si>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</si>
  <si>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</si>
  <si>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</si>
  <si>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</si>
  <si>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</si>
  <si>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</si>
  <si>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</si>
  <si>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</si>
  <si>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</si>
  <si>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</si>
  <si>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</si>
  <si>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</si>
  <si>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</si>
  <si>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</si>
  <si>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</si>
  <si>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</si>
  <si>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</si>
  <si>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</si>
  <si>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</si>
  <si>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</si>
  <si>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</si>
  <si>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</si>
  <si>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</si>
  <si>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</si>
  <si>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</si>
  <si>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</si>
  <si>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</si>
  <si>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</si>
  <si>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</si>
  <si>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</si>
  <si>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</si>
  <si>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</si>
  <si>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</si>
  <si>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</si>
  <si>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</si>
  <si>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</si>
  <si>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</si>
  <si>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</si>
  <si>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</si>
  <si>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</si>
  <si>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</si>
  <si>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</si>
  <si>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</si>
  <si>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</si>
  <si>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</si>
  <si>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</si>
  <si>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</si>
  <si>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</si>
  <si>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</si>
  <si>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</si>
  <si>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</si>
  <si>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</si>
  <si>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</si>
  <si>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</si>
  <si>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</si>
  <si>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</si>
  <si>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</si>
  <si>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</si>
  <si>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</si>
  <si>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</si>
  <si>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</si>
  <si>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</si>
  <si>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</si>
  <si>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</si>
  <si>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</si>
  <si>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</si>
  <si>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</si>
  <si>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</si>
  <si>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</si>
  <si>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</si>
  <si>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</si>
  <si>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</si>
  <si>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</si>
  <si>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</si>
  <si>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</si>
  <si>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</si>
  <si>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</si>
  <si>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</si>
  <si>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</si>
  <si>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</si>
  <si>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</si>
  <si>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</si>
  <si>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</si>
  <si>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</si>
  <si>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</si>
  <si>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</si>
  <si>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</si>
  <si>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</si>
  <si>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</si>
  <si>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</si>
  <si>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</si>
  <si>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</si>
  <si>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</si>
  <si>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</si>
  <si>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</si>
  <si>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</si>
  <si>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</si>
  <si>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</si>
  <si>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</si>
  <si>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</si>
  <si>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</si>
  <si>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</si>
  <si>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</si>
  <si>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</si>
  <si>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</si>
  <si>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</si>
  <si>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</si>
  <si>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</si>
  <si>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</si>
  <si>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</si>
  <si>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</si>
  <si>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</si>
  <si>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</si>
  <si>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</si>
  <si>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</si>
  <si>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</si>
  <si>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</si>
  <si>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</si>
  <si>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</si>
  <si>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</si>
  <si>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</si>
  <si>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</si>
  <si>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</si>
  <si>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</si>
  <si>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</si>
  <si>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</si>
  <si>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</si>
  <si>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</si>
  <si>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</si>
  <si>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</si>
  <si>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</si>
  <si>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</si>
  <si>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</si>
  <si>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</si>
  <si>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</si>
  <si>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</si>
  <si>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</si>
  <si>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</si>
  <si>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</si>
  <si>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</si>
  <si>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</si>
  <si>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</si>
  <si>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</si>
  <si>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</si>
  <si>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</si>
  <si>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</si>
  <si>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</si>
  <si>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</si>
  <si>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</si>
  <si>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</si>
  <si>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</si>
  <si>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</si>
  <si>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</si>
  <si>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</si>
  <si>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</si>
  <si>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</si>
  <si>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</si>
  <si>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</si>
  <si>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</si>
  <si>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</si>
  <si>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</si>
  <si>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</si>
  <si>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</si>
  <si>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</si>
  <si>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</si>
  <si>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</si>
  <si>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</si>
  <si>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</si>
  <si>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</si>
  <si>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</si>
  <si>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</si>
  <si>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</si>
  <si>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</si>
  <si>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</si>
  <si>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</si>
  <si>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</si>
  <si>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</si>
  <si>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</si>
  <si>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</si>
  <si>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</si>
  <si>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</si>
  <si>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</si>
  <si>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</si>
  <si>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</si>
  <si>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</si>
  <si>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</si>
  <si>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</si>
  <si>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</si>
  <si>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</si>
  <si>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</si>
  <si>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</si>
  <si>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</si>
  <si>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</si>
  <si>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</si>
  <si>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</si>
  <si>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</si>
  <si>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</si>
  <si>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</si>
  <si>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</si>
  <si>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</si>
  <si>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</si>
  <si>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</si>
  <si>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</si>
  <si>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</si>
  <si>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</si>
  <si>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</si>
  <si>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</si>
  <si>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</si>
  <si>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</si>
  <si>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</si>
  <si>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</si>
  <si>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</si>
  <si>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</si>
  <si>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</si>
  <si>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</si>
  <si>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</si>
  <si>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</si>
  <si>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</si>
  <si>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</si>
  <si>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</si>
  <si>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</si>
  <si>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</si>
  <si>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</si>
  <si>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</si>
  <si>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</si>
  <si>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</si>
  <si>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</si>
  <si>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</si>
  <si>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</si>
  <si>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</si>
  <si>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</si>
  <si>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</si>
  <si>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</si>
  <si>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</si>
  <si>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</si>
  <si>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</si>
  <si>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</si>
  <si>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</si>
  <si>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</si>
  <si>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</si>
  <si>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</si>
  <si>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</si>
  <si>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</si>
  <si>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</si>
  <si>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</si>
  <si>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</si>
  <si>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</si>
  <si>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</si>
  <si>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</si>
  <si>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</si>
  <si>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</si>
  <si>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</si>
  <si>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</si>
  <si>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</si>
  <si>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</si>
  <si>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</si>
  <si>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</si>
  <si>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</si>
  <si>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</si>
  <si>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</si>
  <si>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</si>
  <si>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</si>
  <si>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</si>
  <si>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</si>
  <si>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</si>
  <si>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</si>
  <si>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</si>
  <si>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</si>
  <si>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</si>
  <si>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</si>
  <si>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</si>
  <si>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</si>
  <si>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</si>
  <si>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</si>
  <si>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</si>
  <si>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</si>
  <si>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</si>
  <si>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</si>
  <si>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</si>
  <si>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</si>
  <si>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</si>
  <si>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</si>
  <si>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</si>
  <si>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</si>
  <si>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</si>
  <si>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</si>
  <si>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</si>
  <si>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</si>
  <si>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</si>
  <si>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</si>
  <si>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</si>
  <si>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</si>
  <si>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</si>
  <si>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</si>
  <si>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</si>
  <si>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</si>
  <si>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</si>
  <si>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</si>
  <si>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</si>
  <si>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</si>
  <si>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</si>
  <si>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</si>
  <si>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</si>
  <si>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</si>
  <si>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</si>
  <si>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</si>
  <si>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</si>
  <si>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</si>
  <si>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</si>
  <si>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</si>
  <si>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</si>
  <si>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</si>
  <si>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</si>
  <si>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</si>
  <si>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</si>
  <si>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</si>
  <si>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</si>
  <si>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</si>
  <si>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</si>
  <si>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</si>
  <si>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</si>
  <si>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</si>
  <si>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</si>
  <si>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</si>
  <si>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</si>
  <si>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</si>
  <si>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</si>
  <si>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</si>
  <si>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</si>
  <si>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</si>
  <si>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</si>
  <si>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</si>
  <si>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</si>
  <si>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</si>
  <si>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</si>
  <si>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</si>
  <si>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</si>
  <si>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</si>
  <si>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</si>
  <si>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</si>
  <si>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</si>
  <si>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</si>
  <si>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</si>
  <si>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</si>
  <si>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</si>
  <si>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</si>
  <si>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</si>
  <si>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</si>
  <si>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</si>
  <si>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</si>
  <si>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</si>
  <si>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</si>
  <si>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</si>
  <si>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</si>
  <si>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</si>
  <si>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</si>
  <si>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</si>
  <si>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</si>
  <si>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</si>
  <si>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</si>
  <si>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</si>
  <si>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</si>
  <si>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</si>
  <si>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</si>
  <si>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</si>
  <si>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</si>
  <si>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</si>
  <si>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</si>
  <si>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</si>
  <si>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</si>
  <si>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</si>
  <si>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</si>
  <si>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</si>
  <si>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</si>
  <si>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</si>
  <si>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</si>
  <si>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</si>
  <si>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</si>
  <si>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</si>
  <si>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</si>
  <si>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</si>
  <si>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</si>
  <si>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</si>
  <si>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</si>
  <si>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</si>
  <si>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</si>
  <si>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</si>
  <si>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</si>
  <si>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</si>
  <si>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</si>
  <si>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</si>
  <si>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</si>
  <si>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</si>
  <si>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</si>
  <si>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</si>
  <si>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</si>
  <si>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</si>
  <si>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</si>
  <si>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</si>
  <si>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</si>
  <si>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</si>
  <si>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</si>
  <si>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</si>
  <si>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</si>
  <si>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</si>
  <si>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</si>
  <si>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</si>
  <si>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</si>
  <si>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</si>
  <si>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</si>
  <si>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</si>
  <si>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</si>
  <si>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</si>
  <si>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</si>
  <si>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</si>
  <si>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</si>
  <si>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</si>
  <si>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</si>
  <si>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</si>
  <si>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</si>
  <si>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</si>
  <si>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</si>
  <si>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</si>
  <si>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</si>
  <si>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</si>
  <si>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</si>
  <si>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</si>
  <si>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</si>
  <si>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</si>
  <si>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</si>
  <si>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</si>
  <si>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</si>
  <si>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</si>
  <si>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</si>
  <si>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</si>
  <si>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</si>
  <si>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</si>
  <si>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</si>
  <si>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</si>
  <si>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</si>
  <si>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</si>
  <si>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</si>
  <si>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</si>
  <si>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</si>
  <si>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</si>
  <si>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</si>
  <si>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</si>
  <si>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</si>
  <si>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</si>
  <si>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</si>
  <si>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</si>
  <si>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</si>
  <si>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</si>
  <si>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</si>
  <si>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</si>
  <si>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</si>
  <si>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</si>
  <si>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</si>
  <si>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</si>
  <si>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</si>
  <si>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</si>
  <si>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</si>
  <si>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</si>
  <si>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</si>
  <si>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</si>
  <si>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</si>
  <si>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</si>
  <si>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</si>
  <si>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</si>
  <si>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</si>
  <si>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</si>
  <si>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</si>
  <si>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</si>
  <si>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</si>
  <si>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</si>
  <si>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</si>
  <si>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</si>
  <si>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</si>
  <si>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</si>
  <si>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</si>
  <si>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</si>
  <si>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</si>
  <si>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</si>
  <si>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</si>
  <si>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</si>
  <si>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</si>
  <si>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</si>
  <si>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</si>
  <si>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</si>
  <si>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</si>
  <si>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</si>
  <si>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</si>
  <si>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</si>
  <si>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</si>
  <si>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</si>
  <si>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</si>
  <si>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</si>
  <si>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</si>
  <si>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</si>
  <si>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</si>
  <si>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</si>
  <si>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</si>
  <si>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</si>
  <si>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</si>
  <si>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</si>
  <si>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</si>
  <si>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</si>
  <si>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</si>
  <si>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</si>
  <si>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</si>
  <si>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</si>
  <si>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</si>
  <si>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</si>
  <si>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</si>
  <si>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</si>
  <si>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</si>
  <si>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</si>
  <si>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</si>
  <si>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</si>
  <si>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</si>
  <si>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</si>
  <si>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</si>
  <si>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</si>
  <si>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</si>
  <si>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</si>
  <si>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</si>
  <si>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</si>
  <si>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</si>
  <si>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</si>
  <si>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</si>
  <si>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</si>
  <si>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</si>
  <si>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</si>
  <si>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</si>
  <si>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</si>
  <si>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</si>
  <si>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</si>
  <si>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</si>
  <si>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</si>
  <si>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</si>
  <si>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</si>
  <si>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</si>
  <si>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</si>
  <si>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</si>
  <si>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</si>
  <si>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</si>
  <si>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</si>
  <si>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</si>
  <si>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</si>
  <si>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</si>
  <si>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</si>
  <si>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</si>
  <si>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</si>
  <si>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</si>
  <si>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</si>
  <si>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</si>
  <si>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</si>
  <si>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</si>
  <si>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</si>
  <si>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</si>
  <si>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</si>
  <si>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</si>
  <si>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</si>
  <si>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</si>
  <si>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</si>
  <si>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</si>
  <si>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</si>
  <si>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</si>
  <si>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</si>
  <si>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</si>
  <si>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</si>
  <si>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</si>
  <si>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</si>
  <si>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</si>
  <si>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</si>
  <si>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</si>
  <si>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</si>
  <si>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</si>
  <si>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</si>
  <si>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</si>
  <si>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</si>
  <si>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</si>
  <si>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</si>
  <si>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</si>
  <si>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</si>
  <si>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</si>
  <si>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</si>
  <si>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</si>
  <si>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</si>
  <si>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</si>
  <si>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</si>
  <si>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</si>
  <si>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</si>
  <si>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</si>
  <si>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</si>
  <si>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</si>
  <si>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</si>
  <si>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</si>
  <si>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</si>
  <si>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</si>
  <si>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</si>
  <si>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</si>
  <si>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</si>
  <si>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</si>
  <si>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</si>
  <si>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</si>
  <si>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</si>
  <si>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</si>
  <si>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</si>
  <si>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</si>
  <si>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</si>
  <si>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</si>
  <si>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</si>
  <si>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</si>
  <si>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</si>
  <si>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</si>
  <si>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</si>
  <si>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</si>
  <si>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</si>
  <si>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</si>
  <si>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</si>
  <si>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</si>
  <si>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</si>
  <si>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</si>
  <si>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</si>
  <si>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</si>
  <si>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</si>
  <si>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</si>
  <si>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</si>
  <si>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</si>
  <si>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</si>
  <si>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</si>
  <si>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</si>
  <si>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</si>
  <si>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</si>
  <si>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</si>
  <si>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</si>
  <si>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</si>
  <si>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</si>
  <si>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</si>
  <si>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</si>
  <si>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</si>
  <si>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</si>
  <si>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</si>
  <si>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</si>
  <si>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</si>
  <si>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</si>
  <si>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</si>
  <si>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</si>
  <si>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</si>
  <si>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</si>
  <si>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</si>
  <si>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</si>
  <si>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</si>
  <si>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</si>
  <si>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</si>
  <si>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</si>
  <si>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</si>
  <si>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</si>
  <si>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</si>
  <si>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</si>
  <si>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</si>
  <si>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</si>
  <si>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</si>
  <si>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</si>
  <si>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</si>
  <si>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</si>
  <si>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</si>
  <si>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</si>
  <si>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</si>
  <si>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</si>
  <si>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</si>
  <si>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</si>
  <si>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</si>
  <si>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</si>
  <si>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</si>
  <si>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</si>
  <si>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</si>
  <si>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</si>
  <si>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</si>
  <si>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</si>
  <si>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</si>
  <si>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</si>
  <si>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</si>
  <si>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</si>
  <si>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</si>
  <si>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</si>
  <si>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</si>
  <si>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</si>
  <si>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</si>
  <si>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</si>
  <si>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</si>
  <si>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</si>
  <si>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</si>
  <si>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</si>
  <si>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</si>
  <si>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</si>
  <si>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</si>
  <si>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</si>
  <si>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</si>
  <si>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</si>
  <si>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</si>
  <si>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</si>
  <si>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</si>
  <si>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</si>
  <si>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</si>
  <si>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</si>
  <si>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</si>
  <si>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</si>
  <si>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</si>
  <si>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</si>
  <si>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</si>
  <si>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</si>
  <si>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</si>
  <si>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</si>
  <si>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</si>
  <si>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</si>
  <si>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</si>
  <si>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</si>
  <si>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</si>
  <si>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</si>
  <si>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</si>
  <si>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</si>
  <si>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</si>
  <si>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</si>
  <si>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</si>
  <si>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</si>
  <si>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</si>
  <si>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</si>
  <si>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</si>
  <si>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</si>
  <si>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</si>
  <si>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</si>
  <si>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</si>
  <si>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</si>
  <si>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</si>
  <si>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</si>
  <si>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</si>
  <si>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</si>
  <si>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</si>
  <si>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</si>
  <si>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</si>
  <si>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</si>
  <si>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</si>
  <si>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</si>
  <si>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</si>
  <si>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</si>
  <si>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</si>
  <si>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</si>
  <si>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</si>
  <si>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</si>
  <si>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</si>
  <si>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</si>
  <si>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</si>
  <si>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</si>
  <si>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</si>
  <si>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</si>
  <si>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</si>
  <si>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</si>
  <si>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</si>
  <si>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</si>
  <si>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</si>
  <si>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</si>
  <si>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</si>
  <si>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</si>
  <si>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</si>
  <si>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</si>
  <si>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</si>
  <si>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</si>
  <si>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</si>
  <si>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</si>
  <si>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</si>
  <si>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</si>
  <si>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</si>
  <si>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</si>
  <si>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</si>
  <si>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</si>
  <si>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</si>
  <si>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</si>
  <si>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</si>
  <si>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</si>
  <si>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</si>
  <si>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</si>
  <si>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</si>
  <si>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</si>
  <si>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</si>
  <si>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</si>
  <si>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</si>
  <si>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</si>
  <si>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</si>
  <si>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</si>
  <si>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</si>
  <si>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</si>
  <si>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</si>
  <si>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</si>
  <si>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</si>
  <si>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</si>
  <si>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</si>
  <si>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</si>
  <si>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</si>
  <si>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</si>
  <si>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</si>
  <si>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</si>
  <si>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</si>
  <si>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</si>
  <si>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</si>
  <si>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</si>
  <si>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</si>
  <si>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</si>
  <si>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</si>
  <si>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</si>
  <si>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</si>
  <si>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</si>
  <si>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</si>
  <si>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</si>
  <si>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</si>
  <si>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</si>
  <si>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</si>
  <si>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</si>
  <si>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</si>
  <si>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</si>
  <si>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</si>
  <si>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</si>
  <si>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</si>
  <si>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</si>
  <si>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</si>
  <si>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</si>
  <si>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</si>
  <si>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</si>
  <si>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</si>
  <si>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</si>
  <si>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</si>
  <si>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</si>
  <si>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</si>
  <si>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</si>
  <si>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</si>
  <si>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</si>
  <si>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</si>
  <si>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</si>
  <si>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</si>
  <si>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</si>
  <si>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</si>
  <si>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</si>
  <si>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</si>
  <si>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</si>
  <si>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</si>
  <si>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</si>
  <si>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</si>
  <si>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</si>
  <si>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</si>
  <si>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</si>
  <si>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</si>
  <si>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</si>
  <si>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</si>
  <si>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</si>
  <si>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</si>
  <si>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</si>
  <si>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</si>
  <si>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</si>
  <si>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</si>
  <si>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</si>
  <si>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</si>
  <si>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</si>
  <si>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</si>
  <si>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</si>
  <si>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</si>
  <si>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</si>
  <si>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</si>
  <si>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</si>
  <si>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</si>
  <si>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</si>
  <si>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</si>
  <si>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</si>
  <si>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</si>
  <si>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</si>
  <si>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</si>
  <si>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</si>
  <si>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</si>
  <si>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</si>
  <si>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</si>
  <si>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</si>
  <si>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</si>
  <si>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</si>
  <si>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</si>
  <si>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</si>
  <si>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</si>
  <si>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</si>
  <si>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</si>
  <si>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</si>
  <si>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</si>
  <si>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</si>
  <si>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</si>
  <si>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</si>
  <si>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</si>
  <si>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</si>
  <si>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</si>
  <si>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</si>
  <si>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</si>
  <si>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</si>
  <si>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</si>
  <si>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</si>
  <si>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</si>
  <si>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</si>
  <si>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</si>
  <si>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</si>
  <si>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</si>
  <si>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</si>
  <si>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</si>
  <si>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</si>
  <si>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</si>
  <si>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</si>
  <si>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</si>
  <si>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</si>
  <si>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</si>
  <si>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</si>
  <si>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</si>
  <si>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</si>
  <si>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</si>
  <si>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</si>
  <si>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</si>
  <si>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</si>
  <si>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</si>
  <si>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</si>
  <si>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</si>
  <si>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</si>
  <si>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</si>
  <si>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</si>
  <si>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</si>
  <si>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</si>
  <si>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</si>
  <si>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</si>
  <si>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</si>
  <si>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</si>
  <si>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</si>
  <si>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</si>
  <si>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</si>
  <si>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</si>
  <si>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</si>
  <si>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</si>
  <si>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</si>
  <si>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</si>
  <si>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</si>
  <si>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</si>
  <si>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</si>
  <si>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</si>
  <si>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</si>
  <si>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</si>
  <si>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</si>
  <si>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</si>
  <si>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</si>
  <si>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</si>
  <si>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</si>
  <si>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</si>
  <si>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</si>
  <si>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</si>
  <si>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</si>
  <si>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</si>
  <si>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</si>
  <si>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</si>
  <si>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</si>
  <si>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</si>
  <si>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</si>
  <si>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</si>
  <si>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</si>
  <si>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</si>
  <si>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</si>
  <si>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</si>
  <si>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</si>
  <si>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</si>
  <si>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</si>
  <si>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</si>
  <si>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</si>
  <si>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</si>
  <si>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</si>
  <si>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</si>
  <si>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</si>
  <si>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</si>
  <si>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</si>
  <si>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</si>
  <si>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</si>
  <si>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</si>
  <si>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</si>
  <si>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</si>
  <si>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</si>
  <si>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</si>
  <si>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</si>
  <si>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</si>
  <si>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</si>
  <si>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</si>
  <si>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</si>
  <si>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</si>
  <si>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</si>
  <si>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</si>
  <si>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</si>
  <si>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</si>
  <si>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</si>
  <si>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</si>
  <si>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</si>
  <si>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</si>
  <si>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</si>
  <si>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</si>
  <si>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</si>
  <si>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</si>
  <si>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</si>
  <si>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</si>
  <si>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</si>
  <si>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</si>
  <si>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</si>
  <si>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</si>
  <si>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</si>
  <si>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</si>
  <si>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</si>
  <si>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</si>
  <si>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</si>
  <si>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</si>
  <si>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</si>
  <si>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</si>
  <si>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</si>
  <si>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</si>
  <si>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</si>
  <si>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</si>
  <si>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</si>
  <si>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</si>
  <si>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</si>
  <si>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</si>
  <si>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</si>
  <si>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</si>
  <si>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</si>
  <si>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</si>
  <si>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</si>
  <si>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</si>
  <si>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</si>
  <si>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</si>
  <si>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</si>
  <si>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</si>
  <si>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</si>
  <si>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</si>
  <si>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</si>
  <si>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</si>
  <si>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</si>
  <si>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</si>
  <si>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</si>
  <si>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</si>
  <si>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</si>
  <si>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</si>
  <si>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</si>
  <si>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</si>
  <si>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</si>
  <si>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</si>
  <si>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</si>
  <si>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</si>
  <si>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</si>
  <si>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</si>
  <si>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</si>
  <si>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</si>
  <si>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</si>
  <si>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</si>
  <si>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</si>
  <si>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</si>
  <si>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</si>
  <si>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</si>
  <si>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</si>
  <si>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</si>
  <si>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</si>
  <si>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</si>
  <si>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</si>
  <si>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</si>
  <si>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</si>
  <si>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</si>
  <si>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</si>
  <si>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</si>
  <si>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</si>
  <si>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</si>
  <si>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</si>
  <si>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</si>
  <si>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</si>
  <si>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</si>
  <si>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</si>
  <si>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</si>
  <si>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</si>
  <si>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</si>
  <si>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</si>
  <si>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</si>
  <si>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</si>
  <si>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</si>
  <si>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</si>
  <si>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</si>
  <si>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</si>
  <si>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</si>
  <si>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</si>
  <si>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</si>
  <si>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</si>
  <si>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</si>
  <si>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</si>
  <si>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</si>
  <si>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</si>
  <si>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</si>
  <si>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</si>
  <si>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</si>
  <si>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</si>
  <si>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</si>
  <si>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</si>
  <si>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</si>
  <si>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</si>
  <si>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</si>
  <si>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</si>
  <si>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</si>
  <si>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</si>
  <si>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</si>
  <si>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</si>
  <si>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</si>
  <si>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</si>
  <si>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</si>
  <si>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</si>
  <si>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</si>
  <si>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</si>
  <si>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</si>
  <si>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</si>
  <si>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</si>
  <si>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</si>
  <si>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</si>
  <si>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</si>
  <si>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</si>
  <si>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</si>
  <si>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</si>
  <si>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</si>
  <si>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</si>
  <si>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</si>
  <si>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</si>
  <si>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</si>
  <si>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</si>
  <si>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</si>
  <si>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</si>
  <si>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</si>
  <si>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</si>
  <si>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</si>
  <si>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</si>
  <si>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</si>
  <si>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</si>
  <si>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</si>
  <si>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</si>
  <si>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</si>
  <si>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</si>
  <si>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</si>
  <si>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</si>
  <si>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</si>
  <si>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</si>
  <si>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</si>
  <si>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</si>
  <si>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</si>
  <si>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</si>
  <si>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</si>
  <si>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</si>
  <si>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</si>
  <si>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</si>
  <si>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</si>
  <si>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</si>
  <si>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</si>
  <si>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</si>
  <si>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</si>
  <si>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</si>
  <si>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</si>
  <si>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</si>
  <si>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</si>
  <si>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</si>
  <si>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</si>
  <si>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</si>
  <si>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</si>
  <si>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</si>
  <si>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</si>
  <si>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</si>
  <si>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</si>
  <si>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</si>
  <si>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</si>
  <si>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</si>
  <si>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</si>
  <si>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</si>
  <si>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</si>
  <si>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</si>
  <si>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</si>
  <si>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</si>
  <si>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</si>
  <si>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</si>
  <si>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</si>
  <si>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</si>
  <si>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</si>
  <si>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</si>
  <si>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</si>
  <si>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</si>
  <si>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</si>
  <si>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</si>
  <si>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</si>
  <si>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</si>
  <si>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</si>
  <si>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</si>
  <si>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</si>
  <si>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</si>
  <si>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</si>
  <si>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</si>
  <si>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</si>
  <si>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</si>
  <si>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</si>
  <si>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</si>
  <si>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</si>
  <si>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</si>
  <si>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</si>
  <si>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</si>
  <si>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</si>
  <si>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</si>
  <si>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</si>
  <si>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</si>
  <si>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</si>
  <si>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</si>
  <si>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</si>
  <si>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</si>
  <si>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</si>
  <si>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</si>
  <si>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</si>
  <si>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</si>
  <si>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</si>
  <si>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</si>
  <si>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</si>
  <si>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</si>
  <si>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</si>
  <si>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</si>
  <si>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</si>
  <si>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</si>
  <si>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</si>
  <si>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</si>
  <si>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</si>
  <si>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</si>
  <si>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</si>
  <si>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</si>
  <si>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</si>
  <si>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</si>
  <si>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</si>
  <si>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</si>
  <si>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</si>
  <si>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</si>
  <si>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</si>
  <si>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</si>
  <si>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</si>
  <si>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</si>
  <si>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</si>
  <si>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</si>
  <si>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</si>
  <si>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</si>
  <si>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</si>
  <si>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</si>
  <si>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</si>
  <si>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</si>
  <si>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</si>
  <si>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</si>
  <si>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</si>
  <si>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</si>
  <si>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</si>
  <si>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</si>
  <si>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</si>
  <si>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</si>
  <si>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</si>
  <si>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</si>
  <si>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</si>
  <si>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</si>
  <si>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</si>
  <si>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</si>
  <si>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</si>
  <si>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</si>
  <si>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</si>
  <si>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</si>
  <si>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</si>
  <si>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</si>
  <si>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</si>
  <si>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</si>
  <si>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</si>
  <si>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</si>
  <si>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</si>
  <si>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</si>
  <si>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</si>
  <si>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</si>
  <si>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</si>
  <si>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</si>
  <si>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</si>
  <si>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</si>
  <si>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</si>
  <si>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</si>
  <si>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</si>
  <si>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</si>
  <si>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</si>
  <si>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</si>
  <si>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</si>
  <si>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</si>
  <si>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</si>
  <si>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</si>
  <si>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</si>
  <si>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</si>
  <si>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</si>
  <si>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</si>
  <si>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</si>
  <si>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</si>
  <si>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</si>
  <si>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</si>
  <si>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</si>
  <si>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</si>
  <si>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</si>
  <si>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</si>
  <si>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</si>
  <si>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</si>
  <si>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</si>
  <si>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</si>
  <si>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</si>
  <si>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</si>
  <si>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</si>
  <si>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</si>
  <si>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</si>
  <si>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</si>
  <si>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</si>
  <si>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</si>
  <si>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</si>
  <si>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</si>
  <si>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</si>
  <si>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</si>
  <si>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</si>
  <si>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</si>
  <si>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</si>
  <si>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</si>
  <si>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</si>
  <si>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</si>
  <si>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</si>
  <si>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</si>
  <si>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</si>
  <si>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</si>
  <si>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</si>
  <si>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</si>
  <si>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</si>
  <si>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</si>
  <si>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</si>
  <si>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</si>
  <si>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</si>
  <si>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</si>
  <si>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</si>
  <si>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</si>
  <si>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</si>
  <si>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</si>
  <si>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</si>
  <si>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</si>
  <si>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</si>
  <si>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</si>
  <si>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</si>
  <si>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</si>
  <si>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</si>
  <si>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</si>
  <si>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</si>
  <si>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</si>
  <si>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</si>
  <si>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</si>
  <si>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</si>
  <si>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</si>
  <si>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</si>
  <si>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</si>
  <si>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</si>
  <si>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</si>
  <si>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</si>
  <si>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</si>
  <si>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</si>
  <si>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</si>
  <si>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</si>
  <si>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</si>
  <si>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</si>
  <si>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</si>
  <si>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</si>
  <si>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</si>
  <si>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</si>
  <si>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</si>
  <si>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</si>
  <si>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</si>
  <si>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</si>
  <si>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</si>
  <si>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</si>
  <si>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</si>
  <si>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</si>
  <si>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</si>
  <si>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</si>
  <si>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</si>
  <si>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</si>
  <si>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</si>
  <si>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</si>
  <si>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</si>
  <si>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</si>
  <si>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</si>
  <si>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</si>
  <si>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</si>
  <si>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</si>
  <si>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</si>
  <si>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</si>
  <si>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</si>
  <si>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</si>
  <si>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</si>
  <si>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</si>
  <si>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</si>
  <si>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</si>
  <si>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</si>
  <si>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</si>
  <si>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</si>
  <si>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</si>
  <si>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</si>
  <si>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</si>
  <si>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</si>
  <si>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</si>
  <si>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</si>
  <si>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</si>
  <si>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</si>
  <si>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</si>
  <si>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</si>
  <si>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</si>
  <si>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</si>
  <si>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</si>
  <si>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</si>
  <si>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</si>
  <si>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</si>
  <si>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</si>
  <si>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</si>
  <si>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</si>
  <si>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</si>
  <si>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</si>
  <si>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</si>
  <si>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</si>
  <si>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</si>
  <si>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</si>
  <si>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</si>
  <si>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</si>
  <si>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</si>
  <si>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</si>
  <si>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</si>
  <si>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</si>
  <si>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</si>
  <si>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</si>
  <si>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</si>
  <si>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</si>
  <si>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</si>
  <si>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</si>
  <si>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</si>
  <si>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</si>
  <si>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</si>
  <si>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</si>
  <si>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</si>
  <si>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</si>
  <si>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</si>
  <si>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</si>
  <si>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</si>
  <si>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</si>
  <si>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</si>
  <si>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</si>
  <si>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</si>
  <si>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</si>
  <si>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</si>
  <si>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</si>
  <si>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</si>
  <si>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</si>
  <si>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</si>
  <si>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</si>
  <si>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</si>
  <si>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</si>
  <si>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</si>
  <si>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</si>
  <si>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</si>
  <si>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</si>
  <si>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</si>
  <si>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</si>
  <si>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</si>
  <si>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</si>
  <si>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</si>
  <si>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</si>
  <si>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</si>
  <si>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</si>
  <si>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</si>
  <si>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</si>
  <si>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</si>
  <si>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</si>
  <si>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</si>
  <si>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</si>
  <si>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</si>
  <si>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</si>
  <si>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</si>
  <si>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</si>
  <si>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</si>
  <si>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</si>
  <si>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</si>
  <si>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</si>
  <si>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</si>
  <si>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</si>
  <si>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</si>
  <si>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</si>
  <si>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</si>
  <si>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</si>
  <si>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</si>
  <si>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</si>
  <si>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</si>
  <si>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</si>
  <si>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</si>
  <si>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</si>
  <si>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</si>
  <si>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</si>
  <si>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</si>
  <si>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</si>
  <si>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</si>
  <si>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</si>
  <si>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</si>
  <si>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</si>
  <si>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</si>
  <si>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</si>
  <si>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</si>
  <si>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</si>
  <si>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</si>
  <si>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</si>
  <si>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</si>
  <si>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</si>
  <si>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</si>
  <si>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</si>
  <si>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</si>
  <si>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</si>
  <si>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</si>
  <si>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</si>
  <si>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</si>
  <si>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</si>
  <si>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</si>
  <si>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</si>
  <si>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</si>
  <si>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</si>
  <si>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</si>
  <si>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</si>
  <si>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</si>
  <si>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</si>
  <si>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</si>
  <si>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</si>
  <si>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</si>
  <si>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</si>
  <si>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</si>
  <si>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</si>
  <si>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</si>
  <si>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</si>
  <si>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</si>
  <si>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</si>
  <si>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</si>
  <si>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</si>
  <si>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</si>
  <si>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</si>
  <si>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</si>
  <si>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</si>
  <si>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</si>
  <si>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</si>
  <si>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</si>
  <si>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</si>
  <si>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</si>
  <si>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</si>
  <si>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</si>
  <si>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</si>
  <si>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</si>
  <si>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</si>
  <si>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</si>
  <si>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</si>
  <si>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</si>
  <si>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</si>
  <si>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</si>
  <si>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</si>
  <si>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</si>
  <si>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</si>
  <si>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</si>
  <si>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</si>
  <si>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</si>
  <si>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</si>
  <si>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</si>
  <si>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</si>
  <si>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</si>
  <si>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</si>
  <si>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</si>
  <si>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</si>
  <si>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</si>
  <si>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</si>
  <si>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</si>
  <si>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</si>
  <si>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</si>
  <si>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</si>
  <si>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</si>
  <si>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</si>
  <si>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</si>
  <si>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</si>
  <si>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</si>
  <si>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</si>
  <si>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</si>
  <si>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</si>
  <si>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</si>
  <si>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</si>
  <si>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</si>
  <si>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</si>
  <si>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</si>
  <si>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</si>
  <si>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</si>
  <si>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</si>
  <si>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</si>
  <si>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</si>
  <si>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</si>
  <si>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</si>
  <si>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</si>
  <si>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</si>
  <si>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</si>
  <si>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</si>
  <si>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</si>
  <si>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</si>
  <si>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</si>
  <si>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</si>
  <si>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</si>
  <si>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</si>
  <si>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</si>
  <si>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</si>
  <si>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</si>
  <si>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</si>
  <si>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</si>
  <si>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</si>
  <si>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</si>
  <si>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</si>
  <si>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</si>
  <si>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</si>
  <si>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</si>
  <si>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</si>
  <si>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</si>
  <si>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</si>
  <si>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</si>
  <si>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</si>
  <si>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</si>
  <si>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</si>
  <si>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</si>
  <si>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</si>
  <si>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</si>
  <si>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</si>
  <si>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</si>
  <si>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</si>
  <si>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</si>
  <si>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</si>
  <si>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</si>
  <si>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</si>
  <si>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</si>
  <si>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</si>
  <si>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</si>
  <si>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</si>
  <si>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</si>
  <si>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</si>
  <si>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</si>
  <si>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</si>
  <si>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</si>
  <si>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</si>
  <si>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</si>
  <si>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</si>
  <si>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</si>
  <si>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</si>
  <si>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</si>
  <si>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</si>
  <si>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</si>
  <si>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</si>
  <si>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</si>
  <si>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</si>
  <si>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</si>
  <si>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</si>
  <si>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</si>
  <si>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</si>
  <si>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</si>
  <si>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</si>
  <si>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</si>
  <si>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</si>
  <si>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</si>
  <si>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</si>
  <si>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</si>
  <si>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</si>
  <si>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</si>
  <si>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</si>
  <si>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</si>
  <si>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</si>
  <si>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</si>
  <si>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</si>
  <si>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</si>
  <si>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</si>
  <si>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</si>
  <si>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</si>
  <si>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</si>
  <si>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</si>
  <si>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</si>
  <si>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</si>
  <si>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</si>
  <si>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</si>
  <si>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</si>
  <si>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</si>
  <si>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</si>
  <si>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</si>
  <si>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</si>
  <si>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</si>
  <si>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</si>
  <si>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</si>
  <si>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</si>
  <si>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</si>
  <si>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</si>
  <si>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</si>
  <si>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</si>
  <si>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</si>
  <si>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</si>
  <si>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</si>
  <si>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</si>
  <si>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</si>
  <si>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</si>
  <si>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</si>
  <si>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</si>
  <si>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</si>
  <si>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</si>
  <si>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</si>
  <si>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</si>
  <si>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</si>
  <si>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</si>
  <si>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</si>
  <si>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</si>
  <si>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</si>
  <si>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</si>
  <si>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</si>
  <si>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</si>
  <si>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</si>
  <si>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</si>
  <si>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</si>
  <si>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</si>
  <si>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</si>
  <si>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</si>
  <si>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</si>
  <si>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</si>
  <si>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</si>
  <si>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</si>
  <si>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</si>
  <si>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</si>
  <si>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</si>
  <si>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</si>
  <si>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</si>
  <si>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</si>
  <si>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</si>
  <si>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</si>
  <si>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</si>
  <si>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</si>
  <si>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</si>
  <si>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</si>
  <si>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</si>
  <si>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</si>
  <si>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</si>
  <si>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</si>
  <si>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</si>
  <si>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</si>
  <si>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</si>
  <si>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</si>
  <si>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</si>
  <si>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</si>
  <si>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</si>
  <si>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</si>
  <si>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</si>
  <si>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</si>
  <si>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</si>
  <si>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</si>
  <si>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</si>
  <si>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</si>
  <si>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</si>
  <si>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</si>
  <si>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</si>
  <si>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</si>
  <si>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</si>
  <si>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</si>
  <si>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</si>
  <si>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</si>
  <si>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</si>
  <si>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</si>
  <si>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</si>
  <si>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</si>
  <si>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</si>
  <si>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</si>
  <si>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</si>
  <si>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</si>
  <si>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</si>
  <si>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</si>
  <si>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</si>
  <si>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</si>
  <si>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</si>
  <si>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</si>
  <si>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</si>
  <si>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</si>
  <si>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</si>
  <si>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</si>
  <si>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</si>
  <si>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</si>
  <si>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</si>
  <si>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</si>
  <si>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</si>
  <si>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</si>
  <si>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</si>
  <si>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</si>
  <si>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</si>
  <si>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</si>
  <si>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</si>
  <si>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</si>
  <si>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</si>
  <si>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</si>
  <si>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</si>
  <si>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</si>
  <si>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</si>
  <si>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</si>
  <si>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</si>
  <si>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</si>
  <si>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</si>
  <si>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</si>
  <si>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</si>
  <si>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</si>
  <si>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</si>
  <si>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</si>
  <si>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</si>
  <si>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</si>
  <si>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</si>
  <si>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</si>
  <si>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</si>
  <si>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</si>
  <si>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</si>
  <si>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</si>
  <si>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</si>
  <si>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</si>
  <si>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</si>
  <si>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</si>
  <si>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</si>
  <si>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</si>
  <si>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</si>
  <si>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</si>
  <si>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</si>
  <si>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</si>
  <si>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</si>
  <si>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</si>
  <si>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</si>
  <si>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</si>
  <si>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</si>
  <si>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</si>
  <si>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</si>
  <si>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</si>
  <si>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</si>
  <si>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</si>
  <si>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</si>
  <si>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</si>
  <si>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</si>
  <si>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</si>
  <si>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</si>
  <si>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</si>
  <si>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</si>
  <si>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</si>
  <si>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</si>
  <si>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</si>
  <si>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</si>
  <si>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</si>
  <si>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</si>
  <si>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</si>
  <si>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</si>
  <si>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</si>
  <si>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</si>
  <si>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</si>
  <si>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</si>
  <si>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</si>
  <si>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</si>
  <si>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</si>
  <si>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</si>
  <si>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</si>
  <si>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</si>
  <si>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</si>
  <si>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</si>
  <si>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</si>
  <si>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</si>
  <si>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</si>
  <si>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</si>
  <si>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</si>
  <si>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</si>
  <si>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</si>
  <si>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</si>
  <si>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</si>
  <si>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</si>
  <si>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</si>
  <si>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</si>
  <si>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</si>
  <si>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</si>
  <si>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</si>
  <si>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</si>
  <si>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</si>
  <si>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</si>
  <si>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</si>
  <si>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</si>
  <si>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</si>
  <si>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</si>
  <si>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</si>
  <si>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</si>
  <si>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</si>
  <si>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</si>
  <si>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</si>
  <si>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</si>
  <si>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</si>
  <si>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</si>
  <si>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</si>
  <si>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</si>
  <si>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</si>
  <si>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</si>
  <si>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</si>
  <si>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</si>
  <si>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</si>
  <si>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</si>
  <si>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</si>
  <si>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</si>
  <si>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</si>
  <si>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</si>
  <si>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</si>
  <si>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</si>
  <si>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</si>
  <si>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</si>
  <si>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</si>
  <si>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</si>
  <si>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</si>
  <si>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</si>
  <si>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</si>
  <si>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</si>
  <si>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</si>
  <si>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</si>
  <si>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</si>
  <si>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</si>
  <si>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</si>
  <si>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</si>
  <si>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</si>
  <si>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</si>
  <si>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</si>
  <si>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</si>
  <si>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</si>
  <si>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</si>
  <si>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</si>
  <si>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</si>
  <si>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</si>
  <si>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</si>
  <si>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</si>
  <si>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</si>
  <si>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</si>
  <si>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</si>
  <si>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</si>
  <si>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</si>
  <si>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</si>
  <si>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</si>
  <si>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</si>
  <si>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</si>
  <si>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</si>
  <si>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</si>
  <si>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</si>
  <si>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</si>
  <si>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</si>
  <si>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</si>
  <si>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</si>
  <si>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</si>
  <si>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</si>
  <si>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</si>
  <si>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</si>
  <si>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</si>
  <si>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</si>
  <si>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</si>
  <si>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</si>
  <si>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</si>
  <si>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</si>
  <si>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</si>
  <si>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</si>
  <si>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</si>
  <si>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</si>
  <si>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</si>
  <si>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</si>
  <si>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</si>
  <si>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</si>
  <si>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</si>
  <si>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</si>
  <si>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</si>
  <si>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</si>
  <si>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</si>
  <si>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</si>
  <si>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</si>
  <si>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</si>
  <si>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</si>
  <si>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</si>
  <si>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</si>
  <si>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</si>
  <si>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</si>
  <si>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</si>
  <si>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</si>
  <si>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</si>
  <si>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</si>
  <si>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</si>
  <si>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</si>
  <si>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</si>
  <si>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</si>
  <si>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</si>
  <si>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</si>
  <si>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</si>
  <si>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</si>
  <si>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</si>
  <si>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</si>
  <si>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</si>
  <si>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</si>
  <si>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</si>
  <si>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</si>
  <si>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</si>
  <si>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</si>
  <si>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</si>
  <si>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</si>
  <si>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</si>
  <si>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</si>
  <si>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</si>
  <si>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</si>
  <si>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</si>
  <si>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</si>
  <si>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</si>
  <si>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</si>
  <si>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</si>
  <si>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</si>
  <si>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</si>
  <si>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</si>
  <si>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</si>
  <si>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</si>
  <si>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</si>
  <si>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</si>
  <si>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</si>
  <si>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</si>
  <si>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</si>
  <si>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</si>
  <si>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</si>
  <si>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</si>
  <si>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</si>
  <si>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</si>
  <si>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</si>
  <si>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</si>
  <si>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</si>
  <si>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</si>
  <si>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</si>
  <si>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</si>
  <si>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</si>
  <si>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</si>
  <si>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</si>
  <si>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</si>
  <si>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</si>
  <si>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</si>
  <si>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</si>
  <si>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</si>
  <si>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</si>
  <si>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</si>
  <si>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</si>
  <si>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</si>
  <si>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</si>
  <si>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</si>
  <si>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</si>
  <si>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</si>
  <si>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</si>
  <si>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</si>
  <si>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</si>
  <si>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</si>
  <si>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</si>
  <si>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</si>
  <si>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</si>
  <si>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</si>
  <si>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</si>
  <si>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</si>
  <si>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</si>
  <si>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</si>
  <si>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</si>
  <si>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</si>
  <si>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</si>
  <si>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</si>
  <si>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</si>
  <si>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</si>
  <si>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</si>
  <si>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</si>
  <si>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</si>
  <si>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</si>
  <si>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</si>
  <si>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</si>
  <si>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</si>
  <si>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</si>
  <si>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</si>
  <si>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</si>
  <si>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</si>
  <si>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</si>
  <si>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</si>
  <si>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</si>
  <si>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</si>
  <si>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</si>
  <si>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</si>
  <si>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</si>
  <si>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</si>
  <si>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</si>
  <si>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</si>
  <si>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</si>
  <si>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</si>
  <si>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</si>
  <si>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</si>
  <si>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</si>
  <si>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</si>
  <si>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</si>
  <si>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</si>
  <si>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</si>
  <si>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</si>
  <si>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</si>
  <si>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</si>
  <si>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</si>
  <si>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</si>
  <si>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</si>
  <si>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</si>
  <si>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</si>
  <si>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</si>
  <si>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</si>
  <si>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</si>
  <si>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</si>
  <si>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</si>
  <si>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</si>
  <si>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</si>
  <si>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</si>
  <si>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</si>
  <si>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</si>
  <si>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</si>
  <si>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</si>
  <si>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</si>
  <si>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</si>
  <si>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</si>
  <si>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</si>
  <si>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</si>
  <si>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</si>
  <si>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</si>
  <si>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</si>
  <si>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</si>
  <si>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</si>
  <si>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</si>
  <si>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</si>
  <si>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</si>
  <si>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</si>
  <si>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</si>
  <si>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</si>
  <si>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</si>
  <si>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</si>
  <si>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</si>
  <si>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</si>
  <si>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</si>
  <si>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</si>
  <si>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</si>
  <si>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</si>
  <si>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</si>
  <si>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</si>
  <si>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</si>
  <si>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</si>
  <si>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</si>
  <si>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</si>
  <si>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</si>
  <si>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</si>
  <si>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</si>
  <si>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</si>
  <si>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</si>
  <si>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</si>
  <si>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</si>
  <si>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</si>
  <si>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</si>
  <si>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</si>
  <si>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</si>
  <si>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</si>
  <si>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</si>
  <si>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</si>
  <si>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</si>
  <si>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</si>
  <si>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</si>
  <si>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</si>
  <si>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</si>
  <si>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</si>
  <si>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</si>
  <si>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</si>
  <si>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</si>
  <si>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</si>
  <si>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</si>
  <si>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</si>
  <si>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</si>
  <si>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</si>
  <si>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</si>
  <si>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</si>
  <si>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</si>
  <si>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</si>
  <si>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</si>
  <si>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</si>
  <si>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</si>
  <si>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</si>
  <si>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</si>
  <si>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</si>
  <si>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</si>
  <si>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</si>
  <si>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</si>
  <si>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</si>
  <si>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</si>
  <si>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</si>
  <si>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</si>
  <si>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</si>
  <si>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</si>
  <si>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</si>
  <si>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</si>
  <si>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</si>
  <si>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</si>
  <si>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</si>
  <si>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</si>
  <si>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</si>
  <si>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</si>
  <si>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</si>
  <si>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</si>
  <si>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</si>
  <si>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</si>
  <si>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</si>
  <si>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</si>
  <si>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</si>
  <si>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</si>
  <si>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</si>
  <si>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</si>
  <si>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</si>
  <si>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</si>
  <si>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</si>
  <si>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</si>
  <si>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</si>
  <si>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</si>
  <si>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</si>
  <si>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</si>
  <si>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</si>
  <si>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</si>
  <si>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</si>
  <si>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</si>
  <si>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</si>
  <si>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</si>
  <si>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</si>
  <si>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</si>
  <si>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</si>
  <si>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</si>
  <si>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</si>
  <si>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</si>
  <si>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</si>
  <si>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</si>
  <si>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</si>
  <si>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</si>
  <si>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</si>
  <si>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</si>
  <si>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</si>
  <si>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</si>
  <si>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</si>
  <si>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</si>
  <si>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</si>
  <si>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</si>
  <si>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</si>
  <si>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</si>
  <si>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</si>
  <si>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</si>
  <si>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</si>
  <si>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</si>
  <si>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</si>
  <si>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</si>
  <si>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</si>
  <si>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</si>
  <si>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</si>
  <si>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</si>
  <si>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</si>
  <si>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</si>
  <si>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</si>
  <si>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</si>
  <si>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</si>
  <si>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</si>
  <si>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</si>
  <si>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</si>
  <si>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</si>
  <si>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</si>
  <si>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</si>
  <si>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</si>
  <si>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</si>
  <si>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</si>
  <si>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</si>
  <si>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</si>
  <si>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</si>
  <si>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</si>
  <si>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</si>
  <si>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</si>
  <si>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</si>
  <si>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</si>
  <si>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</si>
  <si>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</si>
  <si>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</si>
  <si>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</si>
  <si>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</si>
  <si>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</si>
  <si>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</si>
  <si>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</si>
  <si>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</si>
  <si>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</si>
  <si>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</si>
  <si>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</si>
  <si>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</si>
  <si>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</si>
  <si>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</si>
  <si>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</si>
  <si>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</si>
  <si>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</si>
  <si>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</si>
  <si>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</si>
  <si>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</si>
  <si>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</si>
  <si>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</si>
  <si>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</si>
  <si>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</si>
  <si>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</si>
  <si>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</si>
  <si>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</si>
  <si>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</si>
  <si>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</si>
  <si>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</si>
  <si>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</si>
  <si>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</si>
  <si>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</si>
  <si>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</si>
  <si>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</si>
  <si>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</si>
  <si>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</si>
  <si>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</si>
  <si>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</si>
  <si>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</si>
  <si>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</si>
  <si>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</si>
  <si>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</si>
  <si>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</si>
  <si>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</si>
  <si>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</si>
  <si>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</si>
  <si>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</si>
  <si>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</si>
  <si>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</si>
  <si>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</si>
  <si>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</si>
  <si>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</si>
  <si>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</si>
  <si>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</si>
  <si>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</si>
  <si>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</si>
  <si>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</si>
  <si>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</si>
  <si>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</si>
  <si>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</si>
  <si>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</si>
  <si>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</si>
  <si>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</si>
  <si>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</si>
  <si>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</si>
  <si>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</si>
  <si>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</si>
  <si>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</si>
  <si>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</si>
  <si>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</si>
  <si>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</si>
  <si>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</si>
  <si>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</si>
  <si>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</si>
  <si>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</si>
  <si>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</si>
  <si>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</si>
  <si>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</si>
  <si>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</si>
  <si>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</si>
  <si>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</si>
  <si>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</si>
  <si>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</si>
  <si>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</si>
  <si>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</si>
  <si>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</si>
  <si>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</si>
  <si>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</si>
  <si>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</si>
  <si>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</si>
  <si>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</si>
  <si>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</si>
  <si>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</si>
  <si>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</si>
  <si>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</si>
  <si>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</si>
  <si>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</si>
  <si>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</si>
  <si>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</si>
  <si>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</si>
  <si>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</si>
  <si>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</si>
  <si>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</si>
  <si>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</si>
  <si>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</si>
  <si>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</si>
  <si>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</si>
  <si>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</si>
  <si>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</si>
  <si>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</si>
  <si>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</si>
  <si>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</si>
  <si>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</si>
  <si>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</si>
  <si>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</si>
  <si>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</si>
  <si>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</si>
  <si>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</si>
  <si>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</si>
  <si>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</si>
  <si>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</si>
  <si>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</si>
  <si>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</si>
  <si>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</si>
  <si>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</si>
  <si>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</si>
  <si>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</si>
  <si>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</si>
  <si>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</si>
  <si>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</si>
  <si>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</si>
  <si>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</si>
  <si>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</si>
  <si>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</si>
  <si>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</si>
  <si>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</si>
  <si>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</si>
  <si>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</si>
  <si>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</si>
  <si>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</si>
  <si>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</si>
  <si>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</si>
  <si>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</si>
  <si>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</si>
  <si>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</si>
  <si>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</si>
  <si>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</si>
  <si>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</si>
  <si>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</si>
  <si>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</si>
  <si>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</si>
  <si>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</si>
  <si>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</si>
  <si>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</si>
  <si>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</si>
  <si>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</si>
  <si>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</si>
  <si>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</si>
  <si>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</si>
  <si>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</si>
  <si>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</si>
  <si>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</si>
  <si>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</si>
  <si>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</si>
  <si>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</si>
  <si>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</si>
  <si>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</si>
  <si>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</si>
  <si>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</si>
  <si>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</si>
  <si>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</si>
  <si>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</si>
  <si>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</si>
  <si>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</si>
  <si>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</si>
  <si>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</si>
  <si>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</si>
  <si>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</si>
  <si>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</si>
  <si>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</si>
  <si>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</si>
  <si>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</si>
  <si>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</si>
  <si>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</si>
  <si>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</si>
  <si>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</si>
  <si>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</si>
  <si>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</si>
  <si>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</si>
  <si>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</si>
  <si>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</si>
  <si>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</si>
  <si>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</si>
  <si>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</si>
  <si>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</si>
  <si>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</si>
  <si>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</si>
  <si>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</si>
  <si>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</si>
  <si>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</si>
  <si>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</si>
  <si>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</si>
  <si>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</si>
  <si>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</si>
  <si>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</si>
  <si>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</si>
  <si>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</si>
  <si>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</si>
  <si>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</si>
  <si>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</si>
  <si>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</si>
  <si>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</si>
  <si>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</si>
  <si>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</si>
  <si>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</si>
  <si>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</si>
  <si>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</si>
  <si>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</si>
  <si>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</si>
  <si>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</si>
  <si>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</si>
  <si>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</si>
  <si>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</si>
  <si>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</si>
  <si>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</si>
  <si>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</si>
  <si>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</si>
  <si>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</si>
  <si>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</si>
  <si>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</si>
  <si>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</si>
  <si>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</si>
  <si>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</si>
  <si>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</si>
  <si>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</si>
  <si>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</si>
  <si>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</si>
  <si>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</si>
  <si>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</si>
  <si>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</si>
  <si>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</si>
  <si>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</si>
  <si>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</si>
  <si>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</si>
  <si>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</si>
  <si>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</si>
  <si>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</si>
  <si>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</si>
  <si>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</si>
  <si>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</si>
  <si>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</si>
  <si>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</si>
  <si>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</si>
  <si>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</si>
  <si>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</si>
  <si>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</si>
  <si>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</si>
  <si>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</si>
  <si>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</si>
  <si>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</si>
  <si>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</si>
  <si>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</si>
  <si>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</si>
  <si>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</si>
  <si>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</si>
  <si>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</si>
  <si>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</si>
  <si>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</si>
  <si>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</si>
  <si>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</si>
  <si>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</si>
  <si>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</si>
  <si>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</si>
  <si>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</si>
  <si>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</si>
  <si>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</si>
  <si>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</si>
  <si>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</si>
  <si>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</si>
  <si>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</si>
  <si>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</si>
  <si>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</si>
  <si>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</si>
  <si>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</si>
  <si>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</si>
  <si>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</si>
  <si>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</si>
  <si>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</si>
  <si>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</si>
  <si>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</si>
  <si>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</si>
  <si>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</si>
  <si>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</si>
  <si>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</si>
  <si>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</si>
  <si>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</si>
  <si>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</si>
  <si>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</si>
  <si>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</si>
  <si>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</si>
  <si>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</si>
  <si>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</si>
  <si>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</si>
  <si>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</si>
  <si>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</si>
  <si>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</si>
  <si>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</si>
  <si>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</si>
  <si>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</si>
  <si>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</si>
  <si>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</si>
  <si>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</si>
  <si>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</si>
  <si>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</si>
  <si>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</si>
  <si>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</si>
  <si>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</si>
  <si>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</si>
  <si>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</si>
  <si>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</si>
  <si>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</si>
  <si>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</si>
  <si>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</si>
  <si>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</si>
  <si>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</si>
  <si>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</si>
  <si>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</si>
  <si>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</si>
  <si>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</si>
  <si>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</si>
  <si>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</si>
  <si>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</si>
  <si>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</si>
  <si>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</si>
  <si>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</si>
  <si>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</si>
  <si>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</si>
  <si>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</si>
  <si>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</si>
  <si>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</si>
  <si>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</si>
  <si>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</si>
  <si>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</si>
  <si>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</si>
  <si>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</si>
  <si>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</si>
  <si>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</si>
  <si>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</si>
  <si>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</si>
  <si>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</si>
  <si>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</si>
  <si>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</si>
  <si>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</si>
  <si>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</si>
  <si>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</si>
  <si>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</si>
  <si>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</si>
  <si>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</si>
  <si>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</si>
  <si>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</si>
  <si>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</si>
  <si>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</si>
  <si>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</si>
  <si>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</si>
  <si>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</si>
  <si>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</si>
  <si>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</si>
  <si>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</si>
  <si>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</si>
  <si>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</si>
  <si>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</si>
  <si>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</si>
  <si>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</si>
  <si>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</si>
  <si>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</si>
  <si>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</si>
  <si>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</si>
  <si>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</si>
  <si>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</si>
  <si>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</si>
  <si>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</si>
  <si>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</si>
  <si>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</si>
  <si>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</si>
  <si>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</si>
  <si>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</si>
  <si>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</si>
  <si>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</si>
  <si>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</si>
  <si>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</si>
  <si>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</si>
  <si>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</si>
  <si>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</si>
  <si>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</si>
  <si>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</si>
  <si>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</si>
  <si>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</si>
  <si>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</si>
  <si>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</si>
  <si>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</si>
  <si>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</si>
  <si>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</si>
  <si>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</si>
  <si>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</si>
  <si>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</si>
  <si>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</si>
  <si>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</si>
  <si>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</si>
  <si>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</si>
  <si>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</si>
  <si>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</si>
  <si>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</si>
  <si>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</si>
  <si>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</si>
  <si>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</si>
  <si>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</si>
  <si>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</si>
  <si>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</si>
  <si>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</si>
  <si>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</si>
  <si>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</si>
  <si>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</si>
  <si>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</si>
  <si>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</si>
  <si>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</si>
  <si>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</si>
  <si>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</si>
  <si>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</si>
  <si>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</si>
  <si>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</si>
  <si>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</si>
  <si>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</si>
  <si>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</si>
  <si>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</si>
  <si>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</si>
  <si>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</si>
  <si>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</si>
  <si>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</si>
  <si>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</si>
  <si>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</si>
  <si>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</si>
  <si>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</si>
  <si>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</si>
  <si>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</si>
  <si>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</si>
  <si>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</si>
  <si>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</si>
  <si>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</si>
  <si>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</si>
  <si>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</si>
  <si>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</si>
  <si>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</si>
  <si>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</si>
  <si>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</si>
  <si>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</si>
  <si>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</si>
  <si>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</si>
  <si>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</si>
  <si>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</si>
  <si>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</si>
  <si>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</si>
  <si>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</si>
  <si>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</si>
  <si>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</si>
  <si>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</si>
  <si>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</si>
  <si>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</si>
  <si>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</si>
  <si>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</si>
  <si>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</si>
  <si>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</si>
  <si>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</si>
  <si>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</si>
  <si>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</si>
  <si>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</si>
  <si>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</si>
  <si>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</si>
  <si>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</si>
  <si>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</si>
  <si>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</si>
  <si>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</si>
  <si>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</si>
  <si>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</si>
  <si>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</si>
  <si>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</si>
  <si>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</si>
  <si>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</si>
  <si>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</si>
  <si>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</si>
  <si>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</si>
  <si>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</si>
  <si>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</si>
  <si>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</si>
  <si>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</si>
  <si>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</si>
  <si>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</si>
  <si>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</si>
  <si>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</si>
  <si>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</si>
  <si>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</si>
  <si>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</si>
  <si>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</si>
  <si>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</si>
  <si>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</si>
  <si>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</si>
  <si>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</si>
  <si>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</si>
  <si>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</si>
  <si>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</si>
  <si>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</si>
  <si>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</si>
  <si>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</si>
  <si>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</si>
  <si>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</si>
  <si>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</si>
  <si>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</si>
  <si>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</si>
  <si>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</si>
  <si>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</si>
  <si>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</si>
  <si>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</si>
  <si>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</si>
  <si>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</si>
  <si>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</si>
  <si>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</si>
  <si>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</si>
  <si>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</si>
  <si>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</si>
  <si>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</si>
  <si>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</si>
  <si>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</si>
  <si>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</si>
  <si>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</si>
  <si>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</si>
  <si>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</si>
  <si>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</si>
  <si>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</si>
  <si>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</si>
  <si>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</si>
  <si>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</si>
  <si>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</si>
  <si>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</si>
  <si>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</si>
  <si>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</si>
  <si>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</si>
  <si>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</si>
  <si>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</si>
  <si>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</si>
  <si>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</si>
  <si>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</si>
  <si>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</si>
  <si>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</si>
  <si>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</si>
  <si>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</si>
  <si>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</si>
  <si>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</si>
  <si>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</si>
  <si>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</si>
  <si>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</si>
  <si>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</si>
  <si>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</si>
  <si>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</si>
  <si>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</si>
  <si>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</si>
  <si>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</si>
  <si>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</si>
  <si>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</si>
  <si>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</si>
  <si>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</si>
  <si>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</si>
  <si>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</si>
  <si>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</si>
  <si>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</si>
  <si>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</si>
  <si>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</si>
  <si>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</si>
  <si>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</si>
  <si>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</si>
  <si>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</si>
  <si>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</si>
  <si>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</si>
  <si>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</si>
  <si>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</si>
  <si>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</si>
  <si>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</si>
  <si>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</si>
  <si>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</si>
  <si>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</si>
  <si>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</si>
  <si>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</si>
  <si>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</si>
  <si>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</si>
  <si>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</si>
  <si>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</si>
  <si>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</si>
  <si>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</si>
  <si>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</si>
  <si>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</si>
  <si>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</si>
  <si>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</si>
  <si>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</si>
  <si>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</si>
  <si>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</si>
  <si>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</si>
  <si>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</si>
  <si>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</si>
  <si>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</si>
  <si>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</si>
  <si>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</si>
  <si>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</si>
  <si>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</si>
  <si>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</si>
  <si>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</si>
  <si>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</si>
  <si>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</si>
  <si>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</si>
  <si>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</si>
  <si>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</si>
  <si>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</si>
  <si>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</si>
  <si>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</si>
  <si>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</si>
  <si>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</si>
  <si>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</si>
  <si>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</si>
  <si>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</si>
  <si>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</si>
  <si>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</si>
  <si>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</si>
  <si>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</si>
  <si>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</si>
  <si>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</si>
  <si>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</si>
  <si>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</si>
  <si>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</si>
  <si>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</si>
  <si>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</si>
  <si>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</si>
  <si>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</si>
  <si>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</si>
  <si>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</si>
  <si>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</si>
  <si>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</si>
  <si>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</si>
  <si>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</si>
  <si>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</si>
  <si>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</si>
  <si>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</si>
  <si>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</si>
  <si>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</si>
  <si>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</si>
  <si>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</si>
  <si>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</si>
  <si>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</si>
  <si>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</si>
  <si>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</si>
  <si>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</si>
  <si>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</si>
  <si>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</si>
  <si>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</si>
  <si>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</si>
  <si>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</si>
  <si>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</si>
  <si>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</si>
  <si>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</si>
  <si>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</si>
  <si>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</si>
  <si>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</si>
  <si>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</si>
  <si>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</si>
  <si>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</si>
  <si>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</si>
  <si>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</si>
  <si>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</si>
  <si>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</si>
  <si>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</si>
  <si>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</si>
  <si>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</si>
  <si>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</si>
  <si>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</si>
  <si>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</si>
  <si>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</si>
  <si>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</si>
  <si>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</si>
  <si>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</si>
  <si>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</si>
  <si>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</si>
  <si>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</si>
  <si>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</si>
  <si>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</si>
  <si>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</si>
  <si>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</si>
  <si>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</si>
  <si>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</si>
  <si>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</si>
  <si>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</si>
  <si>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</si>
  <si>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</si>
  <si>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</si>
  <si>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</si>
  <si>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</si>
  <si>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</si>
  <si>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</si>
  <si>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</si>
  <si>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</si>
  <si>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</si>
  <si>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</si>
  <si>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</si>
  <si>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</si>
  <si>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</si>
  <si>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</si>
  <si>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</si>
  <si>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</si>
  <si>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</si>
  <si>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</si>
  <si>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</si>
  <si>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</si>
  <si>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</si>
  <si>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</si>
  <si>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</si>
  <si>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</si>
  <si>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</si>
  <si>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</si>
  <si>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</si>
  <si>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</si>
  <si>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</si>
  <si>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</si>
  <si>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</si>
  <si>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</si>
  <si>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</si>
  <si>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</si>
  <si>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</si>
  <si>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</si>
  <si>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</si>
  <si>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</si>
  <si>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</si>
  <si>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</si>
  <si>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</si>
  <si>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</si>
  <si>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</si>
  <si>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</si>
  <si>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</si>
  <si>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</si>
  <si>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</si>
  <si>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</si>
  <si>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</si>
  <si>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</si>
  <si>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</si>
  <si>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</si>
  <si>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</si>
  <si>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</si>
  <si>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</si>
  <si>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</si>
  <si>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</si>
  <si>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</si>
  <si>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</si>
  <si>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</si>
  <si>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</si>
  <si>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</si>
  <si>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</si>
  <si>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</si>
  <si>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</si>
  <si>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</si>
  <si>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</si>
  <si>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</si>
  <si>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</si>
  <si>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</si>
  <si>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</si>
  <si>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</si>
  <si>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</si>
  <si>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</si>
  <si>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</si>
  <si>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</si>
  <si>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</si>
  <si>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</si>
  <si>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</si>
  <si>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</si>
  <si>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</si>
  <si>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</si>
  <si>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</si>
  <si>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</si>
  <si>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</si>
  <si>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</si>
  <si>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</si>
  <si>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</si>
  <si>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</si>
  <si>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</si>
  <si>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</si>
  <si>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</si>
  <si>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</si>
  <si>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</si>
  <si>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</si>
  <si>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</si>
  <si>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</si>
  <si>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</si>
  <si>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</si>
  <si>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</si>
  <si>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</si>
  <si>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</si>
  <si>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</si>
  <si>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</si>
  <si>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</si>
  <si>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</si>
  <si>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</si>
  <si>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</si>
  <si>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</si>
  <si>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</si>
  <si>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</si>
  <si>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</si>
  <si>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</si>
  <si>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</si>
  <si>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</si>
  <si>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</si>
  <si>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</si>
  <si>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</si>
  <si>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</si>
  <si>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</si>
  <si>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</si>
  <si>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</si>
  <si>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</si>
  <si>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</si>
  <si>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</si>
  <si>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</si>
  <si>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</si>
  <si>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</si>
  <si>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</si>
  <si>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</si>
  <si>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</si>
  <si>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</si>
  <si>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</si>
  <si>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</si>
  <si>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</si>
  <si>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</si>
  <si>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</si>
  <si>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</si>
  <si>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</si>
  <si>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</si>
  <si>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</si>
  <si>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</si>
  <si>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</si>
  <si>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</si>
  <si>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</si>
  <si>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</si>
  <si>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</si>
  <si>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</si>
  <si>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</si>
  <si>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</si>
  <si>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</si>
  <si>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</si>
  <si>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</si>
  <si>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</si>
  <si>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</si>
  <si>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</si>
  <si>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</si>
  <si>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</si>
  <si>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</si>
  <si>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</si>
  <si>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</si>
  <si>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</si>
  <si>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</si>
  <si>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</si>
  <si>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</si>
  <si>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</si>
  <si>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</si>
  <si>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</si>
  <si>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</si>
  <si>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</si>
  <si>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</si>
  <si>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</si>
  <si>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</si>
  <si>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</si>
  <si>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</si>
  <si>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</si>
  <si>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</si>
  <si>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</si>
  <si>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</si>
  <si>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</si>
  <si>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</si>
  <si>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</si>
  <si>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</si>
  <si>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</si>
  <si>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</si>
  <si>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</si>
  <si>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</si>
  <si>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</si>
  <si>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</si>
  <si>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</si>
  <si>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</si>
  <si>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</si>
  <si>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</si>
  <si>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</si>
  <si>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</si>
  <si>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</si>
  <si>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</si>
  <si>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</si>
  <si>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</si>
  <si>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</si>
  <si>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</si>
  <si>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</si>
  <si>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</si>
  <si>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</si>
  <si>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</si>
  <si>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</si>
  <si>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</si>
  <si>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</si>
  <si>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</si>
  <si>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</si>
  <si>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</si>
  <si>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</si>
  <si>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</si>
  <si>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</si>
  <si>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</si>
  <si>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</si>
  <si>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</si>
  <si>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</si>
  <si>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</si>
  <si>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</si>
  <si>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</si>
  <si>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</si>
  <si>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</si>
  <si>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</si>
  <si>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</si>
  <si>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</si>
  <si>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</si>
  <si>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</si>
  <si>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</si>
  <si>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</si>
  <si>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</si>
  <si>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</si>
  <si>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</si>
  <si>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</si>
  <si>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</si>
  <si>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</si>
  <si>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</si>
  <si>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</si>
  <si>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</si>
  <si>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</si>
  <si>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</si>
  <si>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</si>
  <si>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</si>
  <si>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</si>
  <si>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</si>
  <si>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</si>
  <si>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</si>
  <si>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</si>
  <si>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</si>
  <si>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</si>
  <si>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</si>
  <si>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</si>
  <si>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</si>
  <si>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</si>
  <si>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</si>
  <si>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</si>
  <si>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</si>
  <si>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</si>
  <si>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</si>
  <si>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</si>
  <si>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</si>
  <si>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</si>
  <si>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</si>
  <si>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</si>
  <si>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</si>
  <si>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</si>
  <si>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</si>
  <si>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</si>
  <si>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</si>
  <si>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</si>
  <si>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</si>
  <si>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</si>
  <si>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</si>
  <si>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</si>
  <si>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</si>
  <si>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</si>
  <si>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</si>
  <si>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</si>
  <si>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</si>
  <si>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</si>
  <si>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</si>
  <si>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</si>
  <si>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</si>
  <si>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</si>
  <si>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</si>
  <si>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</si>
  <si>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</si>
  <si>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</si>
  <si>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</si>
  <si>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</si>
  <si>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</si>
  <si>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</si>
  <si>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</si>
  <si>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</si>
  <si>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</si>
  <si>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</si>
  <si>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</si>
  <si>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</si>
  <si>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</si>
  <si>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</si>
  <si>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</si>
  <si>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</si>
  <si>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</si>
  <si>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</si>
  <si>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</si>
  <si>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</si>
  <si>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</si>
  <si>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</si>
  <si>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</si>
  <si>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</si>
  <si>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</si>
  <si>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</si>
  <si>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</si>
  <si>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</si>
  <si>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</si>
  <si>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</si>
  <si>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</si>
  <si>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</si>
  <si>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</si>
  <si>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</si>
  <si>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</si>
  <si>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</si>
  <si>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</si>
  <si>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</si>
  <si>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</si>
  <si>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</si>
  <si>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</si>
  <si>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</si>
  <si>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</si>
  <si>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</si>
  <si>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</si>
  <si>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</si>
  <si>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</si>
  <si>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</si>
  <si>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</si>
  <si>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</si>
  <si>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</si>
  <si>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</si>
  <si>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</si>
  <si>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</si>
  <si>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</si>
  <si>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</si>
  <si>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</si>
  <si>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</si>
  <si>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</si>
  <si>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</si>
  <si>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</si>
  <si>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</si>
  <si>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</si>
  <si>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</si>
  <si>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</si>
  <si>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</si>
  <si>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</si>
  <si>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</si>
  <si>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</si>
  <si>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</si>
  <si>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</si>
  <si>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</si>
  <si>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</si>
  <si>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</si>
  <si>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</si>
  <si>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</si>
  <si>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</si>
  <si>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</si>
  <si>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</si>
  <si>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</si>
  <si>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</si>
  <si>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</si>
  <si>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</si>
  <si>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</si>
  <si>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</si>
  <si>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</si>
  <si>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</si>
  <si>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</si>
  <si>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</si>
  <si>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</si>
  <si>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</si>
  <si>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</si>
  <si>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</si>
  <si>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</si>
  <si>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</si>
  <si>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</si>
  <si>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</si>
  <si>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</si>
  <si>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</si>
  <si>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</si>
  <si>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</si>
  <si>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</si>
  <si>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</si>
  <si>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</si>
  <si>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</si>
  <si>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</si>
  <si>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</si>
  <si>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</si>
  <si>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</si>
  <si>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</si>
  <si>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</si>
  <si>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</si>
  <si>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</si>
  <si>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</si>
  <si>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</si>
  <si>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</si>
  <si>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</si>
  <si>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</si>
  <si>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</si>
  <si>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</si>
  <si>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</si>
  <si>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</si>
  <si>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</si>
  <si>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</si>
  <si>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</si>
  <si>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</si>
  <si>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</si>
  <si>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</si>
  <si>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</si>
  <si>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</si>
  <si>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</si>
  <si>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</si>
  <si>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</si>
  <si>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</si>
  <si>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</si>
  <si>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</si>
  <si>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</si>
  <si>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</si>
  <si>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</si>
  <si>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</si>
  <si>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</si>
  <si>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</si>
  <si>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</si>
  <si>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</si>
  <si>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</si>
  <si>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</si>
  <si>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</si>
  <si>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</si>
  <si>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</si>
  <si>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</si>
  <si>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</si>
  <si>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</si>
  <si>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</si>
  <si>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</si>
  <si>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</si>
  <si>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</si>
  <si>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</si>
  <si>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</si>
  <si>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</si>
  <si>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</si>
  <si>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</si>
  <si>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</si>
  <si>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</si>
  <si>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</si>
  <si>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</si>
  <si>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</si>
  <si>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</si>
  <si>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</si>
  <si>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</si>
  <si>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</si>
  <si>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</si>
  <si>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</si>
  <si>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</si>
  <si>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</si>
  <si>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</si>
  <si>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</si>
  <si>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</si>
  <si>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</si>
  <si>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</si>
  <si>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</si>
  <si>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</si>
  <si>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</si>
  <si>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</si>
  <si>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</si>
  <si>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</si>
  <si>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</si>
  <si>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</si>
  <si>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</si>
  <si>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</si>
  <si>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</si>
  <si>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</si>
  <si>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</si>
  <si>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</si>
  <si>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</si>
  <si>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</si>
  <si>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</si>
  <si>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</si>
  <si>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</si>
  <si>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</si>
  <si>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</si>
  <si>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</si>
  <si>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</si>
  <si>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</si>
  <si>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</si>
  <si>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</si>
  <si>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</si>
  <si>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</si>
  <si>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</si>
  <si>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</si>
  <si>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</si>
  <si>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</si>
  <si>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</si>
  <si>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</si>
  <si>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</si>
  <si>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</si>
  <si>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</si>
  <si>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</si>
  <si>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</si>
  <si>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</si>
  <si>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</si>
  <si>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</si>
  <si>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</si>
  <si>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</si>
  <si>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</si>
  <si>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</si>
  <si>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</si>
  <si>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</si>
  <si>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</si>
  <si>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</si>
  <si>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</si>
  <si>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</si>
  <si>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</si>
  <si>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</si>
  <si>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</si>
  <si>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</si>
  <si>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</si>
  <si>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</si>
  <si>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</si>
  <si>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</si>
  <si>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</si>
  <si>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</si>
  <si>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</si>
  <si>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</si>
  <si>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</si>
  <si>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</si>
  <si>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</si>
  <si>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</si>
  <si>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</si>
  <si>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</si>
  <si>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</si>
  <si>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</si>
  <si>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</si>
  <si>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</si>
  <si>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</si>
  <si>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</si>
  <si>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</si>
  <si>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</si>
  <si>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</si>
  <si>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</si>
  <si>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</si>
  <si>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</si>
  <si>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</si>
  <si>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</si>
  <si>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</si>
  <si>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</si>
  <si>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</si>
  <si>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</si>
  <si>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</si>
  <si>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</si>
  <si>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</si>
  <si>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</si>
  <si>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</si>
  <si>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</si>
  <si>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</si>
  <si>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</si>
  <si>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</si>
  <si>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</si>
  <si>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</si>
  <si>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</si>
  <si>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</si>
  <si>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</si>
  <si>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</si>
  <si>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</si>
  <si>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</si>
  <si>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</si>
  <si>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</si>
  <si>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</si>
  <si>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</si>
  <si>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</si>
  <si>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</si>
  <si>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</si>
  <si>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</si>
  <si>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</si>
  <si>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</si>
  <si>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</si>
  <si>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</si>
  <si>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</si>
  <si>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</si>
  <si>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</si>
  <si>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</si>
  <si>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</si>
  <si>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</si>
  <si>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</si>
  <si>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</si>
  <si>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</si>
  <si>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</si>
  <si>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</si>
  <si>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</si>
  <si>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</si>
  <si>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</si>
  <si>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</si>
  <si>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</si>
  <si>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</si>
  <si>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</si>
  <si>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</si>
  <si>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</si>
  <si>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</si>
  <si>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</si>
  <si>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</si>
  <si>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</si>
  <si>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</si>
  <si>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</si>
  <si>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</si>
  <si>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</si>
  <si>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</si>
  <si>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</si>
  <si>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</si>
  <si>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</si>
  <si>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</si>
  <si>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</si>
  <si>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</si>
  <si>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</si>
  <si>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</si>
  <si>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</si>
  <si>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</si>
  <si>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</si>
  <si>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</si>
  <si>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</si>
  <si>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</si>
  <si>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</si>
  <si>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</si>
  <si>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</si>
  <si>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</si>
  <si>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</si>
  <si>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</si>
  <si>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</si>
  <si>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</si>
  <si>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</si>
  <si>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</si>
  <si>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</si>
  <si>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</si>
  <si>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</si>
  <si>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</si>
  <si>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</si>
  <si>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</si>
  <si>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</si>
  <si>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</si>
  <si>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</si>
  <si>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</si>
  <si>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</si>
  <si>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</si>
  <si>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</si>
  <si>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</si>
  <si>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</si>
  <si>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</si>
  <si>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</si>
  <si>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</si>
  <si>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</si>
  <si>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</si>
  <si>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</si>
  <si>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</si>
  <si>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</si>
  <si>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</si>
  <si>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</si>
  <si>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</si>
  <si>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</si>
  <si>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</si>
  <si>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</si>
  <si>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</si>
  <si>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</si>
  <si>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</si>
  <si>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</si>
  <si>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</si>
  <si>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</si>
  <si>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</si>
  <si>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</si>
  <si>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</si>
  <si>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</si>
  <si>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</si>
  <si>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</si>
  <si>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</si>
  <si>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</si>
  <si>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</si>
  <si>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</si>
  <si>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</si>
  <si>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</si>
  <si>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</si>
  <si>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</si>
  <si>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</si>
  <si>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</si>
  <si>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</si>
  <si>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</si>
  <si>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</si>
  <si>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</si>
  <si>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</si>
  <si>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</si>
  <si>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</si>
  <si>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</si>
  <si>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</si>
  <si>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</si>
  <si>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</si>
  <si>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</si>
  <si>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</si>
  <si>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</si>
  <si>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</si>
  <si>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</si>
  <si>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</si>
  <si>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</si>
  <si>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</si>
  <si>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</si>
  <si>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</si>
  <si>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</si>
  <si>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</si>
  <si>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</si>
  <si>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</si>
  <si>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</si>
  <si>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</si>
  <si>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</si>
  <si>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</si>
  <si>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</si>
  <si>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</si>
  <si>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</si>
  <si>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</si>
  <si>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</si>
  <si>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</si>
  <si>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</si>
  <si>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</si>
  <si>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</si>
  <si>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</si>
  <si>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</si>
  <si>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</si>
  <si>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</si>
  <si>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</si>
  <si>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</si>
  <si>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</si>
  <si>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</si>
  <si>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</si>
  <si>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</si>
  <si>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</si>
  <si>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</si>
  <si>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</si>
  <si>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</si>
  <si>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</si>
  <si>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</si>
  <si>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</si>
  <si>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</si>
  <si>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</si>
  <si>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</si>
  <si>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</si>
  <si>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</si>
  <si>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</si>
  <si>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</si>
  <si>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</si>
  <si>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</si>
  <si>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</si>
  <si>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</si>
  <si>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</si>
  <si>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</si>
  <si>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</si>
  <si>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</si>
  <si>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</si>
  <si>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</si>
  <si>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</si>
  <si>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</si>
  <si>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</si>
  <si>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</si>
  <si>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</si>
  <si>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</si>
  <si>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</si>
  <si>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</si>
  <si>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</si>
  <si>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</si>
  <si>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</si>
  <si>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</si>
  <si>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</si>
  <si>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</si>
  <si>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</si>
  <si>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</si>
  <si>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</si>
  <si>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</si>
  <si>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</si>
  <si>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</si>
  <si>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</si>
  <si>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</si>
  <si>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</si>
  <si>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</si>
  <si>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</si>
  <si>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</si>
  <si>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</si>
  <si>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</si>
  <si>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</si>
  <si>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</si>
  <si>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</si>
  <si>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</si>
  <si>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</si>
  <si>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</si>
  <si>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</si>
  <si>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</si>
  <si>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</si>
  <si>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</si>
  <si>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</si>
  <si>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</si>
  <si>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</si>
  <si>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</si>
  <si>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</si>
  <si>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</si>
  <si>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</si>
  <si>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</si>
  <si>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</si>
  <si>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</si>
  <si>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</si>
  <si>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</si>
  <si>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</si>
  <si>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</si>
  <si>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</si>
  <si>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</si>
  <si>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</si>
  <si>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</si>
  <si>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</si>
  <si>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</si>
  <si>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</si>
  <si>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</si>
  <si>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</si>
  <si>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</si>
  <si>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</si>
  <si>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</si>
  <si>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</si>
  <si>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</si>
  <si>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</si>
  <si>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</si>
  <si>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</si>
  <si>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</si>
  <si>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</si>
  <si>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</si>
  <si>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</si>
  <si>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</si>
  <si>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</si>
  <si>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</si>
  <si>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</si>
  <si>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</si>
  <si>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</si>
  <si>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</si>
  <si>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</si>
  <si>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</si>
  <si>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</si>
  <si>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</si>
  <si>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</si>
  <si>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</si>
  <si>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</si>
  <si>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</si>
  <si>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</si>
  <si>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</si>
  <si>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</si>
  <si>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</si>
  <si>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</si>
  <si>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</si>
  <si>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</si>
  <si>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</si>
  <si>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</si>
  <si>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</si>
  <si>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</si>
  <si>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</si>
  <si>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</si>
  <si>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</si>
  <si>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</si>
  <si>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</si>
  <si>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</si>
  <si>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</si>
  <si>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</si>
  <si>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</si>
  <si>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</si>
  <si>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</si>
  <si>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</si>
  <si>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</si>
  <si>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</si>
  <si>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</si>
  <si>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</si>
  <si>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</si>
  <si>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</si>
  <si>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</si>
  <si>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</si>
  <si>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</si>
  <si>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</si>
  <si>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</si>
  <si>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</si>
  <si>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</si>
  <si>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</si>
  <si>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</si>
  <si>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</si>
  <si>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</si>
  <si>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</si>
  <si>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</si>
  <si>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</si>
  <si>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</si>
  <si>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</si>
  <si>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</si>
  <si>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</si>
  <si>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</si>
  <si>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</si>
  <si>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</si>
  <si>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</si>
  <si>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</si>
  <si>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</si>
  <si>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</si>
  <si>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</si>
  <si>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</si>
  <si>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</si>
  <si>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</si>
  <si>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</si>
  <si>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</si>
  <si>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</si>
  <si>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</si>
  <si>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</si>
  <si>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</si>
  <si>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</si>
  <si>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</si>
  <si>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</si>
  <si>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</si>
  <si>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</si>
  <si>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</si>
  <si>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</si>
  <si>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</si>
  <si>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</si>
  <si>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</si>
  <si>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</si>
  <si>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</si>
  <si>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</si>
  <si>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</si>
  <si>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</si>
  <si>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</si>
  <si>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</si>
  <si>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</si>
  <si>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</si>
  <si>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</si>
  <si>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</si>
  <si>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</si>
  <si>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</si>
  <si>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</si>
  <si>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</si>
  <si>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</si>
  <si>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</si>
  <si>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</si>
  <si>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</si>
  <si>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</si>
  <si>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</si>
  <si>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</si>
  <si>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</si>
  <si>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</si>
  <si>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</si>
  <si>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</si>
  <si>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</si>
  <si>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</si>
  <si>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</si>
  <si>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</si>
  <si>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</si>
  <si>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</si>
  <si>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</si>
  <si>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</si>
  <si>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</si>
  <si>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</si>
  <si>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</si>
  <si>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</si>
  <si>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</si>
  <si>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</si>
  <si>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</si>
  <si>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</si>
  <si>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</si>
  <si>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</si>
  <si>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</si>
  <si>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</si>
  <si>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</si>
  <si>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</si>
  <si>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</si>
  <si>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</si>
  <si>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</si>
  <si>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</si>
  <si>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</si>
  <si>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</si>
  <si>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</si>
  <si>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</si>
  <si>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</si>
  <si>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</si>
  <si>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</si>
  <si>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</si>
  <si>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</si>
  <si>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</si>
  <si>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</si>
  <si>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</si>
  <si>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</si>
  <si>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</si>
  <si>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</si>
  <si>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</si>
  <si>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</si>
  <si>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</si>
  <si>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</si>
  <si>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</si>
  <si>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</si>
  <si>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</si>
  <si>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</si>
  <si>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</si>
  <si>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</si>
  <si>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</si>
  <si>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</si>
  <si>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</si>
  <si>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</si>
  <si>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</si>
  <si>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</si>
  <si>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</si>
  <si>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</si>
  <si>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</si>
  <si>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</si>
  <si>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</si>
  <si>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</si>
  <si>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</si>
  <si>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</si>
  <si>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</si>
  <si>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</si>
  <si>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</si>
  <si>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</si>
  <si>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</si>
  <si>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</si>
  <si>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</si>
  <si>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</si>
  <si>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</si>
  <si>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</si>
  <si>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</si>
  <si>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</si>
  <si>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</si>
  <si>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</si>
  <si>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</si>
  <si>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</si>
  <si>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</si>
  <si>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</si>
  <si>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</si>
  <si>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</si>
  <si>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</si>
  <si>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</si>
  <si>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</si>
  <si>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</si>
  <si>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</si>
  <si>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</si>
  <si>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</si>
  <si>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</si>
  <si>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</si>
  <si>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</si>
  <si>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</si>
  <si>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</si>
  <si>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</si>
  <si>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</si>
  <si>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</si>
  <si>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</si>
  <si>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</si>
  <si>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</si>
  <si>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</si>
  <si>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</si>
  <si>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</si>
  <si>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</si>
  <si>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</si>
  <si>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</si>
  <si>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</si>
  <si>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</si>
  <si>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</si>
  <si>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</si>
  <si>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</si>
  <si>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</si>
  <si>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</si>
  <si>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</si>
  <si>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</si>
  <si>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</si>
  <si>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</si>
  <si>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</si>
  <si>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</si>
  <si>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</si>
  <si>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</si>
  <si>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</si>
  <si>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</si>
  <si>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</si>
  <si>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</si>
  <si>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</si>
  <si>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</si>
  <si>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</si>
  <si>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</si>
  <si>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</si>
  <si>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</si>
  <si>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</si>
  <si>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</si>
  <si>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</si>
  <si>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</si>
  <si>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</si>
  <si>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</si>
  <si>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</si>
  <si>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</si>
  <si>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</si>
  <si>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</si>
  <si>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</si>
  <si>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</si>
  <si>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</si>
  <si>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</si>
  <si>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</si>
  <si>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</si>
  <si>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</si>
  <si>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</si>
  <si>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</si>
  <si>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</si>
  <si>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</si>
  <si>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</si>
  <si>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</si>
  <si>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</si>
  <si>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</si>
  <si>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</si>
  <si>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</si>
  <si>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</si>
  <si>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</si>
  <si>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</si>
  <si>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</si>
  <si>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</si>
  <si>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</si>
  <si>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</si>
  <si>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</si>
  <si>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</si>
  <si>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</si>
  <si>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</si>
  <si>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</si>
  <si>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</si>
  <si>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</si>
  <si>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</si>
  <si>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</si>
  <si>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</si>
  <si>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</si>
  <si>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</si>
  <si>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</si>
  <si>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</si>
  <si>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</si>
  <si>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</si>
  <si>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</si>
  <si>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</si>
  <si>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</si>
  <si>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</si>
  <si>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</si>
  <si>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</si>
  <si>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</si>
  <si>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</si>
  <si>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</si>
  <si>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</si>
  <si>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</si>
  <si>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</si>
  <si>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</si>
  <si>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</si>
  <si>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</si>
  <si>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</si>
  <si>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</si>
  <si>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</si>
  <si>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</si>
  <si>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</si>
  <si>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</si>
  <si>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</si>
  <si>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</si>
  <si>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</si>
  <si>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</si>
  <si>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</si>
  <si>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</si>
  <si>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</si>
  <si>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</si>
  <si>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</si>
  <si>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</si>
  <si>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</si>
  <si>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</si>
  <si>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</si>
  <si>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</si>
  <si>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</si>
  <si>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</si>
  <si>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</si>
  <si>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</si>
  <si>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</si>
  <si>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</si>
  <si>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</si>
  <si>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</si>
  <si>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</si>
  <si>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</si>
  <si>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</si>
  <si>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</si>
  <si>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</si>
  <si>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</si>
  <si>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</si>
  <si>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</si>
  <si>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</si>
  <si>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</si>
  <si>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</si>
  <si>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</si>
  <si>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</si>
  <si>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</si>
  <si>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</si>
  <si>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</si>
  <si>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</si>
  <si>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</si>
  <si>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</si>
  <si>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</si>
  <si>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</si>
  <si>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</si>
  <si>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</si>
  <si>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</si>
  <si>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</si>
  <si>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</si>
  <si>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</si>
  <si>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</si>
  <si>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</si>
  <si>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</si>
  <si>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</si>
  <si>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</si>
  <si>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</si>
  <si>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</si>
  <si>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</si>
  <si>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</si>
  <si>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</si>
  <si>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</si>
  <si>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</si>
  <si>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</si>
  <si>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</si>
  <si>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</si>
  <si>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</si>
  <si>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</si>
  <si>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</si>
  <si>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</si>
  <si>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</si>
  <si>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</si>
  <si>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</si>
  <si>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</si>
  <si>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</si>
  <si>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</si>
  <si>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</si>
  <si>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</si>
  <si>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</si>
  <si>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</si>
  <si>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</si>
  <si>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</si>
  <si>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</si>
  <si>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</si>
  <si>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</si>
  <si>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</si>
  <si>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</si>
  <si>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</si>
  <si>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</si>
  <si>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</si>
  <si>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</si>
  <si>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</si>
  <si>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</si>
  <si>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</si>
  <si>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</si>
  <si>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</si>
  <si>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</si>
  <si>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</si>
  <si>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</si>
  <si>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</si>
  <si>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</si>
  <si>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</si>
  <si>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</si>
  <si>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</si>
  <si>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</si>
  <si>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</si>
  <si>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</si>
  <si>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</si>
  <si>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</si>
  <si>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</si>
  <si>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</si>
  <si>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</si>
  <si>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</si>
  <si>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</si>
  <si>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</si>
  <si>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</si>
  <si>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</si>
  <si>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</si>
  <si>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</si>
  <si>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</si>
  <si>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</si>
  <si>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</si>
  <si>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</si>
  <si>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</si>
  <si>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</si>
  <si>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</si>
  <si>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</si>
  <si>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</si>
  <si>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</si>
  <si>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</si>
  <si>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</si>
  <si>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</si>
  <si>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</si>
  <si>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</si>
  <si>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</si>
  <si>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</si>
  <si>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</si>
  <si>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</si>
  <si>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</si>
  <si>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</si>
  <si>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</si>
  <si>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</si>
  <si>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</si>
  <si>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</si>
  <si>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</si>
  <si>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</si>
  <si>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</si>
  <si>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</si>
  <si>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</si>
  <si>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</si>
  <si>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</si>
  <si>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</si>
  <si>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</si>
  <si>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</si>
  <si>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</si>
  <si>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</si>
  <si>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</si>
  <si>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</si>
  <si>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</si>
  <si>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</si>
  <si>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</si>
  <si>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</si>
  <si>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</si>
  <si>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</si>
  <si>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</si>
  <si>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</si>
  <si>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</si>
  <si>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</si>
  <si>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</si>
  <si>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</si>
  <si>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</si>
  <si>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</si>
  <si>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</si>
  <si>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</si>
  <si>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</si>
  <si>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</si>
  <si>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</si>
  <si>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</si>
  <si>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</si>
  <si>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</si>
  <si>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</si>
  <si>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</si>
  <si>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</si>
  <si>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</si>
  <si>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</si>
  <si>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</si>
  <si>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</si>
  <si>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</si>
  <si>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</si>
  <si>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</si>
  <si>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</si>
  <si>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</si>
  <si>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</si>
  <si>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</si>
  <si>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</si>
  <si>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</si>
  <si>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</si>
  <si>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</si>
  <si>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</si>
  <si>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</si>
  <si>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</si>
  <si>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</si>
  <si>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</si>
  <si>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</si>
  <si>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</si>
  <si>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</si>
  <si>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</si>
  <si>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</si>
  <si>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</si>
  <si>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</si>
  <si>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</si>
  <si>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</si>
  <si>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</si>
  <si>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</si>
  <si>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</si>
  <si>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</si>
  <si>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</si>
  <si>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</si>
  <si>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</si>
  <si>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</si>
  <si>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</si>
  <si>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</si>
  <si>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</si>
  <si>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</si>
  <si>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</si>
  <si>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</si>
  <si>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</si>
  <si>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</si>
  <si>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</si>
  <si>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</si>
  <si>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</si>
  <si>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</si>
  <si>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</si>
  <si>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</si>
  <si>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</si>
  <si>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</si>
  <si>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</si>
  <si>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</si>
  <si>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</si>
  <si>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</si>
  <si>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</si>
  <si>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</si>
  <si>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</si>
  <si>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</si>
  <si>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</si>
  <si>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</si>
  <si>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</si>
  <si>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</si>
  <si>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</si>
  <si>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</si>
  <si>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</si>
  <si>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</si>
  <si>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</si>
  <si>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</si>
  <si>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</si>
  <si>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</si>
  <si>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</si>
  <si>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</si>
  <si>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</si>
  <si>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</si>
  <si>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</si>
  <si>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</si>
  <si>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</si>
  <si>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</si>
  <si>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</si>
  <si>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</si>
  <si>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</si>
  <si>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</si>
  <si>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</si>
  <si>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</si>
  <si>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</si>
  <si>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</si>
  <si>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</si>
  <si>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</si>
  <si>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</si>
  <si>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</si>
  <si>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</si>
  <si>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</si>
  <si>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</si>
  <si>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</si>
  <si>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</si>
  <si>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</si>
  <si>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</si>
  <si>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</si>
  <si>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</si>
  <si>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</si>
  <si>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</si>
  <si>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</si>
  <si>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</si>
  <si>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</si>
  <si>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</si>
  <si>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</si>
  <si>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</si>
  <si>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</si>
  <si>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</si>
  <si>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</si>
  <si>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</si>
  <si>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</si>
  <si>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</si>
  <si>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</si>
  <si>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</si>
  <si>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</si>
  <si>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</si>
  <si>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</si>
  <si>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</si>
  <si>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</si>
  <si>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</si>
  <si>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</si>
  <si>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</si>
  <si>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</si>
  <si>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</si>
  <si>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</si>
  <si>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</si>
  <si>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</si>
  <si>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</si>
  <si>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</si>
  <si>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</si>
  <si>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</si>
  <si>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</si>
  <si>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</si>
  <si>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</si>
  <si>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</si>
  <si>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</si>
  <si>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</si>
  <si>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</si>
  <si>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</si>
  <si>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</si>
  <si>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</si>
  <si>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</si>
  <si>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</si>
  <si>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</si>
  <si>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</si>
  <si>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</si>
  <si>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</si>
  <si>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</si>
  <si>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</si>
  <si>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</si>
  <si>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</si>
  <si>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</si>
  <si>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</si>
  <si>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</si>
  <si>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</si>
  <si>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</si>
  <si>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</si>
  <si>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</si>
  <si>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</si>
  <si>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</si>
  <si>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</si>
  <si>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</si>
  <si>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</si>
  <si>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</si>
  <si>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</si>
  <si>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</si>
  <si>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</si>
  <si>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</si>
  <si>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</si>
  <si>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</si>
  <si>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</si>
  <si>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</si>
  <si>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</si>
  <si>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</si>
  <si>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</si>
  <si>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</si>
  <si>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</si>
  <si>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</si>
  <si>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</si>
  <si>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</si>
  <si>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</si>
  <si>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</si>
  <si>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</si>
  <si>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</si>
  <si>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</si>
  <si>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</si>
  <si>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</si>
  <si>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</si>
  <si>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</si>
  <si>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</si>
  <si>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</si>
  <si>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</si>
  <si>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</si>
  <si>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</si>
  <si>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</si>
  <si>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</si>
  <si>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</si>
  <si>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</si>
  <si>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</si>
  <si>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</si>
  <si>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</si>
  <si>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</si>
  <si>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</si>
  <si>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</si>
  <si>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</si>
  <si>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</si>
  <si>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</si>
  <si>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</si>
  <si>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</si>
  <si>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</si>
  <si>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</si>
  <si>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</si>
  <si>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</si>
  <si>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</si>
  <si>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</si>
  <si>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</si>
  <si>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</si>
  <si>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</si>
  <si>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</si>
  <si>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</si>
  <si>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</si>
  <si>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</si>
  <si>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</si>
  <si>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</si>
  <si>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</si>
  <si>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</si>
  <si>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</si>
  <si>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</si>
  <si>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</si>
  <si>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</si>
  <si>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</si>
  <si>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</si>
  <si>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</si>
  <si>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</si>
  <si>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</si>
  <si>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</si>
  <si>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</si>
  <si>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</si>
  <si>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</si>
  <si>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</si>
  <si>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</si>
  <si>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</si>
  <si>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</si>
  <si>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</si>
  <si>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</si>
  <si>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</si>
  <si>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</si>
  <si>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</si>
  <si>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</si>
  <si>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</si>
  <si>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</si>
  <si>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</si>
  <si>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</si>
  <si>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</si>
  <si>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</si>
  <si>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</si>
  <si>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</si>
  <si>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</si>
  <si>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</si>
  <si>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</si>
  <si>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</si>
  <si>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</si>
  <si>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</si>
  <si>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</si>
  <si>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</si>
  <si>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</si>
  <si>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</si>
  <si>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</si>
  <si>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</si>
  <si>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</si>
  <si>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</si>
  <si>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</si>
  <si>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</si>
  <si>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</si>
  <si>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</si>
  <si>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</si>
  <si>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</si>
  <si>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</si>
  <si>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</si>
  <si>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</si>
  <si>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</si>
  <si>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</si>
  <si>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</si>
  <si>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</si>
  <si>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</si>
  <si>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</si>
  <si>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</si>
  <si>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</si>
  <si>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</si>
  <si>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</si>
  <si>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</si>
  <si>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</si>
  <si>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</si>
  <si>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</si>
  <si>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</si>
  <si>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</si>
  <si>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</si>
  <si>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</si>
  <si>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</si>
  <si>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</si>
  <si>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</si>
  <si>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</si>
  <si>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</si>
  <si>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</si>
  <si>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</si>
  <si>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</si>
  <si>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</si>
  <si>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</si>
  <si>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</si>
  <si>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</si>
  <si>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</si>
  <si>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</si>
  <si>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</si>
  <si>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</si>
  <si>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</si>
  <si>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</si>
  <si>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</si>
  <si>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</si>
  <si>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</si>
  <si>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</si>
  <si>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</si>
  <si>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</si>
  <si>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</si>
  <si>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</si>
  <si>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</si>
  <si>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</si>
  <si>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</si>
  <si>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</si>
  <si>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</si>
  <si>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</si>
  <si>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</si>
  <si>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</si>
  <si>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</si>
  <si>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</si>
  <si>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</si>
  <si>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</si>
  <si>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</si>
  <si>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</si>
  <si>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</si>
  <si>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</si>
  <si>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</si>
  <si>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</si>
  <si>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</si>
  <si>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</si>
  <si>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</si>
  <si>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</si>
  <si>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</si>
  <si>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</si>
  <si>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</si>
  <si>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</si>
  <si>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</si>
  <si>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</si>
  <si>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</si>
  <si>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</si>
  <si>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</si>
  <si>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</si>
  <si>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</si>
  <si>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</si>
  <si>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</si>
  <si>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</si>
  <si>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</si>
  <si>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</si>
  <si>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</si>
  <si>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</si>
  <si>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</si>
  <si>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</si>
  <si>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</si>
  <si>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</si>
  <si>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</si>
  <si>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</si>
  <si>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</si>
  <si>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</si>
  <si>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</si>
  <si>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</si>
  <si>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</si>
  <si>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</si>
  <si>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</si>
  <si>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</si>
  <si>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</si>
  <si>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</si>
  <si>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</si>
  <si>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</si>
  <si>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</si>
  <si>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</si>
  <si>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</si>
  <si>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</si>
  <si>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</si>
  <si>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</si>
  <si>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</si>
  <si>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</si>
  <si>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</si>
  <si>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</si>
  <si>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</si>
  <si>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</si>
  <si>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</si>
  <si>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</si>
  <si>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</si>
  <si>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</si>
  <si>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</si>
  <si>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</si>
  <si>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</si>
  <si>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</si>
  <si>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</si>
  <si>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</si>
  <si>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</si>
  <si>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</si>
  <si>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</si>
  <si>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</si>
  <si>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</si>
  <si>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</si>
  <si>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</si>
  <si>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</si>
  <si>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</si>
  <si>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</si>
  <si>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</si>
  <si>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</si>
  <si>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</si>
  <si>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</si>
  <si>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</si>
  <si>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</si>
  <si>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</si>
  <si>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</si>
  <si>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</si>
  <si>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</si>
  <si>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</si>
  <si>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</si>
  <si>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</si>
  <si>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</si>
  <si>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</si>
  <si>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</si>
  <si>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</si>
  <si>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</si>
  <si>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</si>
  <si>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</si>
  <si>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</si>
  <si>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</si>
  <si>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</si>
  <si>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</si>
  <si>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</si>
  <si>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</si>
  <si>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</si>
  <si>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</si>
  <si>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</si>
  <si>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</si>
  <si>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</si>
  <si>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</si>
  <si>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</si>
  <si>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</si>
  <si>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</si>
  <si>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</si>
  <si>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</si>
  <si>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</si>
  <si>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</si>
  <si>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</si>
  <si>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</si>
  <si>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</si>
  <si>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</si>
  <si>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</si>
  <si>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</si>
  <si>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</si>
  <si>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</si>
  <si>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</si>
  <si>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</si>
  <si>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</si>
  <si>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</si>
  <si>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</si>
  <si>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</si>
  <si>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</si>
  <si>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</si>
  <si>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</si>
  <si>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</si>
  <si>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</si>
  <si>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</si>
  <si>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</si>
  <si>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</si>
  <si>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</si>
  <si>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</si>
  <si>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</si>
  <si>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</si>
  <si>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</si>
  <si>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</si>
  <si>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</si>
  <si>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</si>
  <si>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</si>
  <si>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</si>
  <si>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</si>
  <si>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</si>
  <si>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</si>
  <si>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</si>
  <si>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</si>
  <si>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</si>
  <si>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</si>
  <si>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</si>
  <si>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</si>
  <si>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</si>
  <si>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</si>
  <si>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</si>
  <si>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</si>
  <si>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</si>
  <si>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</si>
  <si>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</si>
  <si>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</si>
  <si>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</si>
  <si>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</si>
  <si>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</si>
  <si>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</si>
  <si>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</si>
  <si>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</si>
  <si>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</si>
  <si>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</si>
  <si>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</si>
  <si>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</si>
  <si>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</si>
  <si>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</si>
  <si>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</si>
  <si>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</si>
  <si>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</si>
  <si>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</si>
  <si>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</si>
  <si>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</si>
  <si>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</si>
  <si>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</si>
  <si>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</si>
  <si>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</si>
  <si>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</si>
  <si>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</si>
  <si>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</si>
  <si>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</si>
  <si>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</si>
  <si>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</si>
  <si>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</si>
  <si>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</si>
  <si>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</si>
  <si>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</si>
  <si>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</si>
  <si>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</si>
  <si>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</si>
  <si>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</si>
  <si>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</si>
  <si>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</si>
  <si>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</si>
  <si>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</si>
  <si>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</si>
  <si>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</si>
  <si>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</si>
  <si>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</si>
  <si>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</si>
  <si>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</si>
  <si>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</si>
  <si>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</si>
  <si>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</si>
  <si>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</si>
  <si>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</si>
  <si>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</si>
  <si>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</si>
  <si>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</si>
  <si>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</si>
  <si>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</si>
  <si>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</si>
  <si>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</si>
  <si>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</si>
  <si>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</si>
  <si>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</si>
  <si>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</si>
  <si>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</si>
  <si>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</si>
  <si>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</si>
  <si>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</si>
  <si>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</si>
  <si>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</si>
  <si>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</si>
  <si>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</si>
  <si>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</si>
  <si>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</si>
  <si>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</si>
  <si>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</si>
  <si>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</si>
  <si>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</si>
  <si>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</si>
  <si>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</si>
  <si>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</si>
  <si>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</si>
  <si>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</si>
  <si>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</si>
  <si>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</si>
  <si>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</si>
  <si>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</si>
  <si>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</si>
  <si>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</si>
  <si>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</si>
  <si>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</si>
  <si>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</si>
  <si>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</si>
  <si>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</si>
  <si>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</si>
  <si>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</si>
  <si>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</si>
  <si>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</si>
  <si>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</si>
  <si>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</si>
  <si>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</si>
  <si>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</si>
  <si>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</si>
  <si>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</si>
  <si>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</si>
  <si>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</si>
  <si>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</si>
  <si>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</si>
  <si>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</si>
  <si>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</si>
  <si>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</si>
  <si>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</si>
  <si>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</si>
  <si>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</si>
  <si>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</si>
  <si>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</si>
  <si>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</si>
  <si>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</si>
  <si>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</si>
  <si>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</si>
  <si>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</si>
  <si>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</si>
  <si>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</si>
  <si>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</si>
  <si>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</si>
  <si>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</si>
  <si>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</si>
  <si>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</si>
  <si>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</si>
  <si>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</si>
  <si>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</si>
  <si>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</si>
  <si>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</si>
  <si>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</si>
  <si>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</si>
  <si>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</si>
  <si>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</si>
  <si>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</si>
  <si>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</si>
  <si>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</si>
  <si>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</si>
  <si>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</si>
  <si>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</si>
  <si>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</si>
  <si>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</si>
  <si>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</si>
  <si>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</si>
  <si>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</si>
  <si>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</si>
  <si>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</si>
  <si>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</si>
  <si>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</si>
  <si>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</si>
  <si>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</si>
  <si>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</si>
  <si>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</si>
  <si>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</si>
  <si>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</si>
  <si>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</si>
  <si>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</si>
  <si>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</si>
  <si>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</si>
  <si>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</si>
  <si>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</si>
  <si>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</si>
  <si>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</si>
  <si>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</si>
  <si>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</si>
  <si>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</si>
  <si>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</si>
  <si>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</si>
  <si>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</si>
  <si>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</si>
  <si>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</si>
  <si>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</si>
  <si>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</si>
  <si>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</si>
  <si>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</si>
  <si>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</si>
  <si>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</si>
  <si>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</si>
  <si>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</si>
  <si>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</si>
  <si>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</si>
  <si>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</si>
  <si>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</si>
  <si>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</si>
  <si>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</si>
  <si>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</si>
  <si>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</si>
  <si>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</si>
  <si>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</si>
  <si>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</si>
  <si>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</si>
  <si>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</si>
  <si>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</si>
  <si>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</si>
  <si>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</si>
  <si>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</si>
  <si>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</si>
  <si>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</si>
  <si>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</si>
  <si>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</si>
  <si>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</si>
  <si>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</si>
  <si>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</si>
  <si>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</si>
  <si>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</si>
  <si>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</si>
  <si>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</si>
  <si>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</si>
  <si>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</si>
  <si>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</si>
  <si>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</si>
  <si>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</si>
  <si>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</si>
  <si>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</si>
  <si>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</si>
  <si>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</si>
  <si>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</si>
  <si>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</si>
  <si>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</si>
  <si>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</si>
  <si>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</si>
  <si>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</si>
  <si>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</si>
  <si>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</si>
  <si>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</si>
  <si>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</si>
  <si>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</si>
  <si>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</si>
  <si>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</si>
  <si>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</si>
  <si>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</si>
  <si>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</si>
  <si>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</si>
  <si>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</si>
  <si>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</si>
  <si>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</si>
  <si>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</si>
  <si>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</si>
  <si>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</si>
  <si>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</si>
  <si>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</si>
  <si>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</si>
  <si>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</si>
  <si>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</si>
  <si>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</si>
  <si>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</si>
  <si>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</si>
  <si>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</si>
  <si>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</si>
  <si>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</si>
  <si>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</si>
  <si>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</si>
  <si>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</si>
  <si>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</si>
  <si>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</si>
  <si>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</si>
  <si>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</si>
  <si>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</si>
  <si>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</si>
  <si>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</si>
  <si>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</si>
  <si>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</si>
  <si>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</si>
  <si>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</si>
  <si>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</si>
  <si>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</si>
  <si>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</si>
  <si>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</si>
  <si>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</si>
  <si>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</si>
  <si>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</si>
  <si>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</si>
  <si>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</si>
  <si>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</si>
  <si>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</si>
  <si>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</si>
  <si>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</si>
  <si>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</si>
  <si>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</si>
  <si>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</si>
  <si>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</si>
  <si>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</si>
  <si>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</si>
  <si>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</si>
  <si>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</si>
  <si>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</si>
  <si>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</si>
  <si>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</si>
  <si>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</si>
  <si>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</si>
  <si>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</si>
  <si>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</si>
  <si>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</si>
  <si>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</si>
  <si>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</si>
  <si>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</si>
  <si>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</si>
  <si>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</si>
  <si>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</si>
  <si>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</si>
  <si>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</si>
  <si>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</si>
  <si>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</si>
  <si>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</si>
  <si>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</si>
  <si>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</si>
  <si>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</si>
  <si>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</si>
  <si>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</si>
  <si>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</si>
  <si>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</si>
  <si>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</si>
  <si>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</si>
  <si>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</si>
  <si>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</si>
  <si>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</si>
  <si>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</si>
  <si>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</si>
  <si>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</si>
  <si>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</si>
  <si>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</si>
  <si>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</si>
  <si>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</si>
  <si>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</si>
  <si>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</si>
  <si>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</si>
  <si>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</si>
  <si>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</si>
  <si>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</si>
  <si>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</si>
  <si>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</si>
  <si>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</si>
  <si>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</si>
  <si>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</si>
  <si>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</si>
  <si>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</si>
  <si>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</si>
  <si>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</si>
  <si>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</si>
  <si>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</si>
  <si>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</si>
  <si>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</si>
  <si>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</si>
  <si>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</si>
  <si>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</si>
  <si>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</si>
  <si>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</si>
  <si>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</si>
  <si>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</si>
  <si>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</si>
  <si>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</si>
  <si>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</si>
  <si>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</si>
  <si>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</si>
  <si>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</si>
  <si>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</si>
  <si>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</si>
  <si>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</si>
  <si>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</si>
  <si>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</si>
  <si>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</si>
  <si>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</si>
  <si>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</si>
  <si>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</si>
  <si>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</si>
  <si>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</si>
  <si>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</si>
  <si>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</si>
  <si>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</si>
  <si>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</si>
  <si>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</si>
  <si>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</si>
  <si>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</si>
  <si>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</si>
  <si>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</si>
  <si>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</si>
  <si>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</si>
  <si>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</si>
  <si>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</si>
  <si>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</si>
  <si>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</si>
  <si>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</si>
  <si>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</si>
  <si>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</si>
  <si>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</si>
  <si>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</si>
  <si>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</si>
  <si>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</si>
  <si>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</si>
  <si>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</si>
  <si>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</si>
  <si>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</si>
  <si>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</si>
  <si>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</si>
  <si>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</si>
  <si>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</si>
  <si>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</si>
  <si>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</si>
  <si>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</si>
  <si>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</si>
  <si>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</si>
  <si>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</si>
  <si>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</si>
  <si>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</si>
  <si>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</si>
  <si>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</si>
  <si>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</si>
  <si>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</si>
  <si>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</si>
  <si>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</si>
  <si>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</si>
  <si>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</si>
  <si>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</si>
  <si>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</si>
  <si>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</si>
  <si>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</si>
  <si>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</si>
  <si>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</si>
  <si>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</si>
  <si>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</si>
  <si>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</si>
  <si>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</si>
  <si>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</si>
  <si>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</si>
  <si>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</si>
  <si>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</si>
  <si>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</si>
  <si>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</si>
  <si>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</si>
  <si>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</si>
  <si>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</si>
  <si>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</si>
  <si>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</si>
  <si>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</si>
  <si>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</si>
  <si>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</si>
  <si>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</si>
  <si>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</si>
  <si>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</si>
  <si>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</si>
  <si>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</si>
  <si>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</si>
  <si>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</si>
  <si>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</si>
  <si>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</si>
  <si>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</si>
  <si>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</si>
  <si>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</si>
  <si>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</si>
  <si>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</si>
  <si>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</si>
  <si>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</si>
  <si>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</si>
  <si>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</si>
  <si>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</si>
  <si>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</si>
  <si>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</si>
  <si>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</si>
  <si>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</si>
  <si>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</si>
  <si>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</si>
  <si>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</si>
  <si>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</si>
  <si>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</si>
  <si>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</si>
  <si>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</si>
  <si>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</si>
  <si>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</si>
  <si>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</si>
  <si>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</si>
  <si>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</si>
  <si>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</si>
  <si>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</si>
  <si>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</si>
  <si>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</si>
  <si>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</si>
  <si>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</si>
  <si>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</si>
  <si>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</si>
  <si>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</si>
  <si>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</si>
  <si>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</si>
  <si>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</si>
  <si>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</si>
  <si>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</si>
  <si>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</si>
  <si>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</si>
  <si>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</si>
  <si>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</si>
  <si>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</si>
  <si>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</si>
  <si>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</si>
  <si>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</si>
  <si>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</si>
  <si>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</si>
  <si>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</si>
  <si>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</si>
  <si>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</si>
  <si>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</si>
  <si>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</si>
  <si>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</si>
  <si>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</si>
  <si>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</si>
  <si>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</si>
  <si>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</si>
  <si>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</si>
  <si>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</si>
  <si>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</si>
  <si>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</si>
  <si>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</si>
  <si>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</si>
  <si>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</si>
  <si>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</si>
  <si>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</si>
  <si>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</si>
  <si>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</si>
  <si>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</si>
  <si>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</si>
  <si>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</si>
  <si>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</si>
  <si>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</si>
  <si>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</si>
  <si>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</si>
  <si>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</si>
  <si>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</si>
  <si>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</si>
  <si>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</si>
  <si>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</si>
  <si>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</si>
  <si>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</si>
  <si>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</si>
  <si>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</si>
  <si>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</si>
  <si>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</si>
  <si>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</si>
  <si>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</si>
  <si>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</si>
  <si>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</si>
  <si>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</si>
  <si>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</si>
  <si>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</si>
  <si>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</si>
  <si>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</si>
  <si>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</si>
  <si>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</si>
  <si>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</si>
  <si>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</si>
  <si>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</si>
  <si>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</si>
  <si>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</si>
  <si>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</si>
  <si>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</si>
  <si>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</si>
  <si>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</si>
  <si>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</si>
  <si>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</si>
  <si>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</si>
  <si>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</si>
  <si>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</si>
  <si>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</si>
  <si>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</si>
  <si>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</si>
  <si>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</si>
  <si>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</si>
  <si>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</si>
  <si>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</si>
  <si>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</si>
  <si>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</si>
  <si>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</si>
  <si>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</si>
  <si>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</si>
  <si>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</si>
  <si>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</si>
  <si>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</si>
  <si>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</si>
  <si>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</si>
  <si>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</si>
  <si>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</si>
  <si>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</si>
  <si>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</si>
  <si>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</si>
  <si>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</si>
  <si>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</si>
  <si>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</si>
  <si>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</si>
  <si>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</si>
  <si>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</si>
  <si>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</si>
  <si>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</si>
  <si>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</si>
  <si>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</si>
  <si>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</si>
  <si>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</si>
  <si>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</si>
  <si>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</si>
  <si>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</si>
  <si>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</si>
  <si>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</si>
  <si>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</si>
  <si>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</si>
  <si>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</si>
  <si>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</si>
  <si>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</si>
  <si>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</si>
  <si>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</si>
  <si>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</si>
  <si>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</si>
  <si>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</si>
  <si>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</si>
  <si>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</si>
  <si>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</si>
  <si>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</si>
  <si>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</si>
  <si>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</si>
  <si>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</si>
  <si>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</si>
  <si>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</si>
  <si>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</si>
  <si>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</si>
  <si>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</si>
  <si>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</si>
  <si>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</si>
  <si>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</si>
  <si>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</si>
  <si>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</si>
  <si>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</si>
  <si>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</si>
  <si>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</si>
  <si>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</si>
  <si>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</si>
  <si>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</si>
  <si>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</si>
  <si>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</si>
  <si>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</si>
  <si>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</si>
  <si>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</si>
  <si>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</si>
  <si>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</si>
  <si>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</si>
  <si>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</si>
  <si>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</si>
  <si>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</si>
  <si>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</si>
  <si>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</si>
  <si>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</si>
  <si>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</si>
  <si>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</si>
  <si>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</si>
  <si>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</si>
  <si>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</si>
  <si>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</si>
  <si>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</si>
  <si>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</si>
  <si>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</si>
  <si>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</si>
  <si>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</si>
  <si>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</si>
  <si>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</si>
  <si>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</si>
  <si>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</si>
  <si>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</si>
  <si>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</si>
  <si>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</si>
  <si>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</si>
  <si>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</si>
  <si>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</si>
  <si>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</si>
  <si>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</si>
  <si>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</si>
  <si>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</si>
  <si>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</si>
  <si>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</si>
  <si>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</si>
  <si>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</si>
  <si>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</si>
  <si>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</si>
  <si>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</si>
  <si>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</si>
  <si>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</si>
  <si>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</si>
  <si>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</si>
  <si>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</si>
  <si>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</si>
  <si>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</si>
  <si>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</si>
  <si>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</si>
  <si>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</si>
  <si>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</si>
  <si>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</si>
  <si>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</si>
  <si>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</si>
  <si>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</si>
  <si>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</si>
  <si>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</si>
  <si>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</si>
  <si>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</si>
  <si>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</si>
  <si>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</si>
  <si>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</si>
  <si>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</si>
  <si>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</si>
  <si>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</si>
  <si>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</si>
  <si>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</si>
  <si>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</si>
  <si>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</si>
  <si>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</si>
  <si>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</si>
  <si>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</si>
  <si>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</si>
  <si>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</si>
  <si>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</si>
  <si>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</si>
  <si>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</si>
  <si>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</si>
  <si>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</si>
  <si>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</si>
  <si>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</si>
  <si>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</si>
  <si>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</si>
  <si>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</si>
  <si>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</si>
  <si>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</si>
  <si>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</si>
  <si>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</si>
  <si>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</si>
  <si>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</si>
  <si>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</si>
  <si>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</si>
  <si>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</si>
  <si>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</si>
  <si>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</si>
  <si>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</si>
  <si>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</si>
  <si>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</si>
  <si>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</si>
  <si>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</si>
  <si>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</si>
  <si>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</si>
  <si>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</si>
  <si>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</si>
  <si>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</si>
  <si>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</si>
  <si>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</si>
  <si>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</si>
  <si>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</si>
  <si>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</si>
  <si>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</si>
  <si>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</si>
  <si>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</si>
  <si>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</si>
  <si>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</si>
  <si>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</si>
  <si>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</si>
  <si>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</si>
  <si>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</si>
  <si>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</si>
  <si>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</si>
  <si>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</si>
  <si>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</si>
  <si>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</si>
  <si>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</si>
  <si>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</si>
  <si>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</si>
  <si>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</si>
  <si>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</si>
  <si>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</si>
  <si>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</si>
  <si>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</si>
  <si>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</si>
  <si>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</si>
  <si>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</si>
  <si>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</si>
  <si>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</si>
  <si>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</si>
  <si>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</si>
  <si>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</si>
  <si>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</si>
  <si>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</si>
  <si>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</si>
  <si>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</si>
  <si>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</si>
  <si>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</si>
  <si>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</si>
  <si>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</si>
  <si>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</si>
  <si>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</si>
  <si>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</si>
  <si>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</si>
  <si>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</si>
  <si>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</si>
  <si>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</si>
  <si>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</si>
  <si>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</si>
  <si>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</si>
  <si>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</si>
  <si>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</si>
  <si>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</si>
  <si>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</si>
  <si>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</si>
  <si>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</si>
  <si>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</si>
  <si>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</si>
  <si>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</si>
  <si>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</si>
  <si>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</si>
  <si>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</si>
  <si>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</si>
  <si>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</si>
  <si>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</si>
  <si>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</si>
  <si>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</si>
  <si>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</si>
  <si>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</si>
  <si>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</si>
  <si>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</si>
  <si>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</si>
  <si>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</si>
  <si>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</si>
  <si>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</si>
  <si>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</si>
  <si>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</si>
  <si>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</si>
  <si>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</si>
  <si>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</si>
  <si>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</si>
  <si>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</si>
  <si>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</si>
  <si>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</si>
  <si>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</si>
  <si>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</si>
  <si>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</si>
  <si>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</si>
  <si>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</si>
  <si>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</si>
  <si>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</si>
  <si>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</si>
  <si>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</si>
  <si>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</si>
  <si>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</si>
  <si>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</si>
  <si>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</si>
  <si>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</si>
  <si>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</si>
  <si>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</si>
  <si>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</si>
  <si>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</si>
  <si>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</si>
  <si>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</si>
  <si>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</si>
  <si>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</si>
  <si>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</si>
  <si>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</si>
  <si>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</si>
  <si>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</si>
  <si>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</si>
  <si>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</si>
  <si>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</si>
  <si>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</si>
  <si>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</si>
  <si>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</si>
  <si>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</si>
  <si>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</si>
  <si>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</si>
  <si>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</si>
  <si>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</si>
  <si>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</si>
  <si>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</si>
  <si>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</si>
  <si>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</si>
  <si>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</si>
  <si>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</si>
  <si>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</si>
  <si>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</si>
  <si>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</si>
  <si>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</si>
  <si>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</si>
  <si>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</si>
  <si>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</si>
  <si>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</si>
  <si>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</si>
  <si>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</si>
  <si>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</si>
  <si>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</si>
  <si>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</si>
  <si>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</si>
  <si>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</si>
  <si>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</si>
  <si>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</si>
  <si>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</si>
  <si>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</si>
  <si>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</si>
  <si>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</si>
  <si>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</si>
  <si>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</si>
  <si>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</si>
  <si>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</si>
  <si>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</si>
  <si>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</si>
  <si>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</si>
  <si>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</si>
  <si>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</si>
  <si>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</si>
  <si>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</si>
  <si>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</si>
  <si>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</si>
  <si>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</si>
  <si>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</si>
  <si>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</si>
  <si>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</si>
  <si>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</si>
  <si>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</si>
  <si>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</si>
  <si>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</si>
  <si>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</si>
  <si>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</si>
  <si>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</si>
  <si>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</si>
  <si>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</si>
  <si>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</si>
  <si>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</si>
  <si>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</si>
  <si>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</si>
  <si>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</si>
  <si>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</si>
  <si>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</si>
  <si>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</si>
  <si>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</si>
  <si>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</si>
  <si>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</si>
  <si>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</si>
  <si>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</si>
  <si>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</si>
  <si>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</si>
  <si>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</si>
  <si>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</si>
  <si>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</si>
  <si>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</si>
  <si>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</si>
  <si>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</si>
  <si>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</si>
  <si>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</si>
  <si>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</si>
  <si>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</si>
  <si>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</si>
  <si>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</si>
  <si>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</si>
  <si>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</si>
  <si>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</si>
  <si>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</si>
  <si>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</si>
  <si>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</si>
  <si>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</si>
  <si>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</si>
  <si>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</si>
  <si>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</si>
  <si>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</si>
  <si>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</si>
  <si>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</si>
  <si>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</si>
  <si>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</si>
  <si>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</si>
  <si>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</si>
  <si>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</si>
  <si>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</si>
  <si>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</si>
  <si>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</si>
  <si>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</si>
  <si>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</si>
  <si>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</si>
  <si>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</si>
  <si>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</si>
  <si>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</si>
  <si>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</si>
  <si>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</si>
  <si>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</si>
  <si>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</si>
  <si>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</si>
  <si>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</si>
  <si>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</si>
  <si>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</si>
  <si>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</si>
  <si>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</si>
  <si>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</si>
  <si>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</si>
  <si>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</si>
  <si>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</si>
  <si>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</si>
  <si>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</si>
  <si>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</si>
  <si>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</si>
  <si>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</si>
  <si>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</si>
  <si>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</si>
  <si>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</si>
  <si>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</si>
  <si>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</si>
  <si>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</si>
  <si>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</si>
  <si>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</si>
  <si>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</si>
  <si>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</si>
  <si>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</si>
  <si>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</si>
  <si>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</si>
  <si>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</si>
  <si>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</si>
  <si>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</si>
  <si>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</si>
  <si>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</si>
  <si>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</si>
  <si>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</si>
  <si>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</si>
  <si>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</si>
  <si>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</si>
  <si>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</si>
  <si>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</si>
  <si>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</si>
  <si>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</si>
  <si>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</si>
  <si>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</si>
  <si>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</si>
  <si>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</si>
  <si>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</si>
  <si>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</si>
  <si>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</si>
  <si>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</si>
  <si>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</si>
  <si>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</si>
  <si>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</si>
  <si>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</si>
  <si>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</si>
  <si>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</si>
  <si>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</si>
  <si>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</si>
  <si>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</si>
  <si>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</si>
  <si>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</si>
  <si>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</si>
  <si>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</si>
  <si>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</si>
  <si>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</si>
  <si>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</si>
  <si>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</si>
  <si>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</si>
  <si>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</si>
  <si>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</si>
  <si>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</si>
  <si>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</si>
  <si>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</si>
  <si>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</si>
  <si>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</si>
  <si>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</si>
  <si>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</si>
  <si>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</si>
  <si>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</si>
  <si>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</si>
  <si>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</si>
  <si>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</si>
  <si>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</si>
  <si>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</si>
  <si>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</si>
  <si>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</si>
  <si>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</si>
  <si>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</si>
  <si>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</si>
  <si>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</si>
  <si>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</si>
  <si>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</si>
  <si>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</si>
  <si>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</si>
  <si>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</si>
  <si>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</si>
  <si>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</si>
  <si>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</si>
  <si>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</si>
  <si>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</si>
  <si>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</si>
  <si>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</si>
  <si>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</si>
  <si>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</si>
  <si>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</si>
  <si>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</si>
  <si>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</si>
  <si>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</si>
  <si>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</si>
  <si>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</si>
  <si>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</si>
  <si>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</si>
  <si>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</si>
  <si>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</si>
  <si>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</si>
  <si>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</si>
  <si>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</si>
  <si>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</si>
  <si>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</si>
  <si>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</si>
  <si>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</si>
  <si>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</si>
  <si>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</si>
  <si>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</si>
  <si>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</si>
  <si>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</si>
  <si>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</si>
  <si>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</si>
  <si>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</si>
  <si>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</si>
  <si>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</si>
  <si>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</si>
  <si>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</si>
  <si>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</si>
  <si>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</si>
  <si>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</si>
  <si>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</si>
  <si>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</si>
  <si>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</si>
  <si>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</si>
  <si>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</si>
  <si>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</si>
  <si>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</si>
  <si>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</si>
  <si>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</si>
  <si>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</si>
  <si>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</si>
  <si>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</si>
  <si>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</si>
  <si>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</si>
  <si>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</si>
  <si>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</si>
  <si>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</si>
  <si>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</si>
  <si>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</si>
  <si>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</si>
  <si>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</si>
  <si>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</si>
  <si>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</si>
  <si>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</si>
  <si>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</si>
  <si>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</si>
  <si>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</si>
  <si>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</si>
  <si>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</si>
  <si>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</si>
  <si>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</si>
  <si>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</si>
  <si>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</si>
  <si>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</si>
  <si>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</si>
  <si>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</si>
  <si>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</si>
  <si>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</si>
  <si>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</si>
  <si>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</si>
  <si>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</si>
  <si>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</si>
  <si>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</si>
  <si>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</si>
  <si>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</si>
  <si>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</si>
  <si>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</si>
  <si>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</si>
  <si>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</si>
  <si>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</si>
  <si>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</si>
  <si>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</si>
  <si>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</si>
  <si>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</si>
  <si>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</si>
  <si>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</si>
  <si>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</si>
  <si>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</si>
  <si>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</si>
  <si>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</si>
  <si>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</si>
  <si>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</si>
  <si>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</si>
  <si>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</si>
  <si>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</si>
  <si>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</si>
  <si>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</si>
  <si>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</si>
  <si>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</si>
  <si>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</si>
  <si>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</si>
  <si>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</si>
  <si>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</si>
  <si>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</si>
  <si>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</si>
  <si>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</si>
  <si>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</si>
  <si>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</si>
  <si>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</si>
  <si>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</si>
  <si>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</si>
  <si>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</si>
  <si>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</si>
  <si>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</si>
  <si>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</si>
  <si>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</si>
  <si>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</si>
  <si>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</si>
  <si>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</si>
  <si>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</si>
  <si>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</si>
  <si>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</si>
  <si>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</si>
  <si>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</si>
  <si>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</si>
  <si>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</si>
  <si>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</si>
  <si>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</si>
  <si>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</si>
  <si>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</si>
  <si>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</si>
  <si>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</si>
  <si>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</si>
  <si>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</si>
  <si>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</si>
  <si>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</si>
  <si>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</si>
  <si>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</si>
  <si>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</si>
  <si>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</si>
  <si>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</si>
  <si>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</si>
  <si>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</si>
  <si>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</si>
  <si>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</si>
  <si>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</si>
  <si>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</si>
  <si>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</si>
  <si>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</si>
  <si>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</si>
  <si>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</si>
  <si>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</si>
  <si>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</si>
  <si>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</si>
  <si>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</si>
  <si>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</si>
  <si>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</si>
  <si>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</si>
  <si>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</si>
  <si>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</si>
  <si>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</si>
  <si>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</si>
  <si>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</si>
  <si>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</si>
  <si>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</si>
  <si>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</si>
  <si>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</si>
  <si>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</si>
  <si>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</si>
  <si>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</si>
  <si>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</si>
  <si>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</si>
  <si>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</si>
  <si>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</si>
  <si>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</si>
  <si>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</si>
  <si>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</si>
  <si>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</si>
  <si>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</si>
  <si>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</si>
  <si>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</si>
  <si>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</si>
  <si>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</si>
  <si>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</si>
  <si>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</si>
  <si>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</si>
  <si>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</si>
  <si>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</si>
  <si>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</si>
  <si>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</si>
  <si>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</si>
  <si>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</si>
  <si>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</si>
  <si>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</si>
  <si>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</si>
  <si>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</si>
  <si>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</si>
  <si>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</si>
  <si>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</si>
  <si>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</si>
  <si>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</si>
  <si>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</si>
  <si>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</si>
  <si>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</si>
  <si>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</si>
  <si>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</si>
  <si>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</si>
  <si>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</si>
  <si>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</si>
  <si>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</si>
  <si>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</si>
  <si>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</si>
  <si>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</si>
  <si>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</si>
  <si>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</si>
  <si>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</si>
  <si>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</si>
  <si>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</si>
  <si>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</si>
  <si>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</si>
  <si>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</si>
  <si>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</si>
  <si>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</si>
  <si>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</si>
  <si>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</si>
  <si>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</si>
  <si>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</si>
  <si>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</si>
  <si>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</si>
  <si>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</si>
  <si>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</si>
  <si>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</si>
  <si>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</si>
  <si>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</si>
  <si>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</si>
  <si>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</si>
  <si>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</si>
  <si>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</si>
  <si>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</si>
  <si>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</si>
  <si>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</si>
  <si>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</si>
  <si>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</si>
  <si>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</si>
  <si>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</si>
  <si>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</si>
  <si>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</si>
  <si>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</si>
  <si>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</si>
  <si>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</si>
  <si>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</si>
  <si>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</si>
  <si>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</si>
  <si>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</si>
  <si>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</si>
  <si>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</si>
  <si>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</si>
  <si>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</si>
  <si>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</si>
  <si>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</si>
  <si>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</si>
  <si>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</si>
  <si>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</si>
  <si>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</si>
  <si>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</si>
  <si>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</si>
  <si>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</si>
  <si>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</si>
  <si>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</si>
  <si>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</si>
  <si>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</si>
  <si>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</si>
  <si>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</si>
  <si>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</si>
  <si>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</si>
  <si>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</si>
  <si>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</si>
  <si>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</si>
  <si>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</si>
  <si>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</si>
  <si>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</si>
  <si>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</si>
  <si>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</si>
  <si>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</si>
  <si>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</si>
  <si>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</si>
  <si>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</si>
  <si>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</si>
  <si>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</si>
  <si>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</si>
  <si>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</si>
  <si>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</si>
  <si>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</si>
  <si>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</si>
  <si>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</si>
  <si>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</si>
  <si>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</si>
  <si>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</si>
  <si>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</si>
  <si>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</si>
  <si>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</si>
  <si>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</si>
  <si>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</si>
  <si>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</si>
  <si>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</si>
  <si>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</si>
  <si>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</si>
  <si>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</si>
  <si>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</si>
  <si>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</si>
  <si>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</si>
  <si>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</si>
  <si>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</si>
  <si>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</si>
  <si>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</si>
  <si>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</si>
  <si>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</si>
  <si>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</si>
  <si>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</si>
  <si>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</si>
  <si>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</si>
  <si>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</si>
  <si>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</si>
  <si>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</si>
  <si>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</si>
  <si>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</si>
  <si>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</si>
  <si>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</si>
  <si>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</si>
  <si>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</si>
  <si>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</si>
  <si>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</si>
  <si>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</si>
  <si>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</si>
  <si>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</si>
  <si>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</si>
  <si>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</si>
  <si>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</si>
  <si>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</si>
  <si>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</si>
  <si>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</si>
  <si>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</si>
  <si>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</si>
  <si>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</si>
  <si>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</si>
  <si>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</si>
  <si>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</si>
  <si>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</si>
  <si>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</si>
  <si>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</si>
  <si>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</si>
  <si>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</si>
  <si>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</si>
  <si>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</si>
  <si>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</si>
  <si>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</si>
  <si>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</si>
  <si>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</si>
  <si>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</si>
  <si>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</si>
  <si>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</si>
  <si>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</si>
  <si>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</si>
  <si>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</si>
  <si>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</si>
  <si>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</si>
  <si>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</si>
  <si>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</si>
  <si>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</si>
  <si>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</si>
  <si>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</si>
  <si>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</si>
  <si>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</si>
  <si>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</si>
  <si>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</si>
  <si>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</si>
  <si>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</si>
  <si>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</si>
  <si>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</si>
  <si>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</si>
  <si>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</si>
  <si>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</si>
  <si>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</si>
  <si>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</si>
  <si>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</si>
  <si>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</si>
  <si>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</si>
  <si>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</si>
  <si>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</si>
  <si>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</si>
  <si>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</si>
  <si>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</si>
  <si>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</si>
  <si>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</si>
  <si>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</si>
  <si>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</si>
  <si>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</si>
  <si>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</si>
  <si>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</si>
  <si>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</si>
  <si>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</si>
  <si>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</si>
  <si>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</si>
  <si>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</si>
  <si>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</si>
  <si>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</si>
  <si>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</si>
  <si>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</si>
  <si>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</si>
  <si>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</si>
  <si>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</si>
  <si>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</si>
  <si>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</si>
  <si>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</si>
  <si>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</si>
  <si>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</si>
  <si>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</si>
  <si>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</si>
  <si>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</si>
  <si>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</si>
  <si>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</si>
  <si>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</si>
  <si>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</si>
  <si>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</si>
  <si>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</si>
  <si>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</si>
  <si>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</si>
  <si>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</si>
  <si>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</si>
  <si>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</si>
  <si>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</si>
  <si>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</si>
  <si>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</si>
  <si>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</si>
  <si>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</si>
  <si>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</si>
  <si>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</si>
  <si>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</si>
  <si>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</si>
  <si>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</si>
  <si>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</si>
  <si>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</si>
  <si>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</si>
  <si>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</si>
  <si>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</si>
  <si>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</si>
  <si>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</si>
  <si>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</si>
  <si>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</si>
  <si>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</si>
  <si>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</si>
  <si>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</si>
  <si>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</si>
  <si>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</si>
  <si>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</si>
  <si>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</si>
  <si>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</si>
  <si>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</si>
  <si>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</si>
  <si>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</si>
  <si>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</si>
  <si>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</si>
  <si>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</si>
  <si>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</si>
  <si>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</si>
  <si>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</si>
  <si>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</si>
  <si>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</si>
  <si>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</si>
  <si>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</si>
  <si>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</si>
  <si>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</si>
  <si>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</si>
  <si>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</si>
  <si>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</si>
  <si>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</si>
  <si>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</si>
  <si>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</si>
  <si>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</si>
  <si>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</si>
  <si>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</si>
  <si>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</si>
  <si>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</si>
  <si>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</si>
  <si>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</si>
  <si>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</si>
  <si>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</si>
  <si>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</si>
  <si>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</si>
  <si>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</si>
  <si>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</si>
  <si>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</si>
  <si>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</si>
  <si>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</si>
  <si>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</si>
  <si>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</si>
  <si>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</si>
  <si>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</si>
  <si>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</si>
  <si>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</si>
  <si>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</si>
  <si>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</si>
  <si>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</si>
  <si>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</si>
  <si>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</si>
  <si>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</si>
  <si>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</si>
  <si>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</si>
  <si>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</si>
  <si>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</si>
  <si>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</si>
  <si>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</si>
  <si>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</si>
  <si>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</si>
  <si>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</si>
  <si>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</si>
  <si>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</si>
  <si>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</si>
  <si>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</si>
  <si>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</si>
  <si>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</si>
  <si>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</si>
  <si>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</si>
  <si>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</si>
  <si>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</si>
  <si>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</si>
  <si>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</si>
  <si>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</si>
  <si>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</si>
  <si>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</si>
  <si>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</si>
  <si>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</si>
  <si>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</si>
  <si>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</si>
  <si>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</si>
  <si>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</si>
  <si>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</si>
  <si>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</si>
  <si>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</si>
  <si>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</si>
  <si>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</si>
  <si>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</si>
  <si>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</si>
  <si>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</si>
  <si>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</si>
  <si>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</si>
  <si>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</si>
  <si>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</si>
  <si>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</si>
  <si>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</si>
  <si>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</si>
  <si>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</si>
  <si>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</si>
  <si>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</si>
  <si>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</si>
  <si>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</si>
  <si>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</si>
  <si>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</si>
  <si>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</si>
  <si>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</si>
  <si>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</si>
  <si>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</si>
  <si>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</si>
  <si>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</si>
  <si>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</si>
  <si>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</si>
  <si>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</si>
  <si>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</si>
  <si>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</si>
  <si>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</si>
  <si>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</si>
  <si>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</si>
  <si>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</si>
  <si>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</si>
  <si>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</si>
  <si>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</si>
  <si>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</si>
  <si>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</si>
  <si>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</si>
  <si>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</si>
  <si>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</si>
  <si>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</si>
  <si>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</si>
  <si>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</si>
  <si>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</si>
  <si>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</si>
  <si>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</si>
  <si>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</si>
  <si>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</si>
  <si>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</si>
  <si>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</si>
  <si>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</si>
  <si>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</si>
  <si>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</si>
  <si>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</si>
  <si>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</si>
  <si>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</si>
  <si>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</si>
  <si>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</si>
  <si>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</si>
  <si>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</si>
  <si>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</si>
  <si>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</si>
  <si>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</si>
  <si>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</si>
  <si>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</si>
  <si>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</si>
  <si>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</si>
  <si>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</si>
  <si>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</si>
  <si>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</si>
  <si>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</si>
  <si>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</si>
  <si>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</si>
  <si>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</si>
  <si>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</si>
  <si>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</si>
  <si>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</si>
  <si>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</si>
  <si>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</si>
  <si>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</si>
  <si>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</si>
  <si>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</si>
  <si>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</si>
  <si>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</si>
  <si>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</si>
  <si>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</si>
  <si>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</si>
  <si>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</si>
  <si>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</si>
  <si>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</si>
  <si>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</si>
  <si>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</si>
  <si>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</si>
  <si>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</si>
  <si>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</si>
  <si>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</si>
  <si>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</si>
  <si>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</si>
  <si>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</si>
  <si>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</si>
  <si>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</si>
  <si>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</si>
  <si>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</si>
  <si>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</si>
  <si>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</si>
  <si>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</si>
  <si>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</si>
  <si>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</si>
  <si>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</si>
  <si>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</si>
  <si>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</si>
  <si>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</si>
  <si>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</si>
  <si>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</si>
  <si>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</si>
  <si>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</si>
  <si>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</si>
  <si>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</si>
  <si>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</si>
  <si>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</si>
  <si>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</si>
  <si>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</si>
  <si>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</si>
  <si>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</si>
  <si>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</si>
  <si>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</si>
  <si>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</si>
  <si>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</si>
  <si>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</si>
  <si>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</si>
  <si>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</si>
  <si>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</si>
  <si>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</si>
  <si>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</si>
  <si>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</si>
  <si>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</si>
  <si>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</si>
  <si>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</si>
  <si>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</si>
  <si>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</si>
  <si>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</si>
  <si>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</si>
  <si>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</si>
  <si>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</si>
  <si>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</si>
  <si>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</si>
  <si>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</si>
  <si>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</si>
  <si>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</si>
  <si>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</si>
  <si>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</si>
  <si>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</si>
  <si>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</si>
  <si>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</si>
  <si>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</si>
  <si>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</si>
  <si>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</si>
  <si>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</si>
  <si>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</si>
  <si>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</si>
  <si>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</si>
  <si>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</si>
  <si>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</si>
  <si>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</si>
  <si>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</si>
  <si>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</si>
  <si>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</si>
  <si>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</si>
  <si>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</si>
  <si>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</si>
  <si>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</si>
  <si>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</si>
  <si>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</si>
  <si>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</si>
  <si>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</si>
  <si>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</si>
  <si>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</si>
  <si>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</si>
  <si>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</si>
  <si>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</si>
  <si>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</si>
  <si>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</si>
  <si>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</si>
  <si>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</si>
  <si>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</si>
  <si>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</si>
  <si>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</si>
  <si>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</si>
  <si>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</si>
  <si>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</si>
  <si>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</si>
  <si>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</si>
  <si>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</si>
  <si>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</si>
  <si>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</si>
  <si>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</si>
  <si>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</si>
  <si>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</si>
  <si>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</si>
  <si>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</si>
  <si>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</si>
  <si>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</si>
  <si>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</si>
  <si>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</si>
  <si>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</si>
  <si>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</si>
  <si>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</si>
  <si>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</si>
  <si>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</si>
  <si>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</si>
  <si>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</si>
  <si>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</si>
  <si>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</si>
  <si>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</si>
  <si>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</si>
  <si>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</si>
  <si>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</si>
  <si>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</si>
  <si>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</si>
  <si>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</si>
  <si>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</si>
  <si>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</si>
  <si>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</si>
  <si>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</si>
  <si>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</si>
  <si>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</si>
  <si>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</si>
  <si>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</si>
  <si>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</si>
  <si>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</si>
  <si>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</si>
  <si>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</si>
  <si>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</si>
  <si>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</si>
  <si>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</si>
  <si>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</si>
  <si>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</si>
  <si>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</si>
  <si>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</si>
  <si>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</si>
  <si>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</si>
  <si>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</si>
  <si>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</si>
  <si>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</si>
  <si>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</si>
  <si>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</si>
  <si>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</si>
  <si>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</si>
  <si>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</si>
  <si>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</si>
  <si>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</si>
  <si>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</si>
  <si>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</si>
  <si>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</si>
  <si>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</si>
  <si>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</si>
  <si>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</si>
  <si>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</si>
  <si>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</si>
  <si>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</si>
  <si>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</si>
  <si>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</si>
  <si>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</si>
  <si>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</si>
  <si>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</si>
  <si>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</si>
  <si>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</si>
  <si>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</si>
  <si>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</si>
  <si>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</si>
  <si>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</si>
  <si>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</si>
  <si>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</si>
  <si>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</si>
  <si>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</si>
  <si>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</si>
  <si>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</si>
  <si>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</si>
  <si>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</si>
  <si>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</si>
  <si>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</si>
  <si>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</si>
  <si>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</si>
  <si>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</si>
  <si>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</si>
  <si>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</si>
  <si>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</si>
  <si>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</si>
  <si>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</si>
  <si>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</si>
  <si>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</si>
  <si>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</si>
  <si>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</si>
  <si>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</si>
  <si>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</si>
  <si>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</si>
  <si>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</si>
  <si>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</si>
  <si>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</si>
  <si>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</si>
  <si>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</si>
  <si>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</si>
  <si>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</si>
  <si>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</si>
  <si>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</si>
  <si>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</si>
  <si>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</si>
  <si>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</si>
  <si>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</si>
  <si>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</si>
  <si>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</si>
  <si>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</si>
  <si>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</si>
  <si>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</si>
  <si>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</si>
  <si>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</si>
  <si>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</si>
  <si>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</si>
  <si>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</si>
  <si>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</si>
  <si>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</si>
  <si>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</si>
  <si>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</si>
  <si>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</si>
  <si>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</si>
  <si>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</si>
  <si>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</si>
  <si>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</si>
  <si>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</si>
  <si>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</si>
  <si>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</si>
  <si>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</si>
  <si>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</si>
  <si>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</si>
  <si>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</si>
  <si>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</si>
  <si>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</si>
  <si>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</si>
  <si>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</si>
  <si>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</si>
  <si>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</si>
  <si>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</si>
  <si>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</si>
  <si>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</si>
  <si>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</si>
  <si>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</si>
  <si>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</si>
  <si>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</si>
  <si>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</si>
  <si>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</si>
  <si>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</si>
  <si>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</si>
  <si>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</si>
  <si>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</si>
  <si>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</si>
  <si>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</si>
  <si>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</si>
  <si>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</si>
  <si>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</si>
  <si>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</si>
  <si>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</si>
  <si>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</si>
  <si>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</si>
  <si>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</si>
  <si>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</si>
  <si>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</si>
  <si>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</si>
  <si>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</si>
  <si>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</si>
  <si>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</si>
  <si>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</si>
  <si>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</si>
  <si>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</si>
  <si>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</si>
  <si>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</si>
  <si>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</si>
  <si>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</si>
  <si>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</si>
  <si>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</si>
  <si>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</si>
  <si>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</si>
  <si>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</si>
  <si>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</si>
  <si>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</si>
  <si>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</si>
  <si>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</si>
  <si>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</si>
  <si>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</si>
  <si>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</si>
  <si>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</si>
  <si>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</si>
  <si>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</si>
  <si>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</si>
  <si>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</si>
  <si>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</si>
  <si>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</si>
  <si>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</si>
  <si>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</si>
  <si>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</si>
  <si>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</si>
  <si>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</si>
  <si>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</si>
  <si>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</si>
  <si>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</si>
  <si>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</si>
  <si>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</si>
  <si>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</si>
  <si>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</si>
  <si>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</si>
  <si>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</si>
  <si>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</si>
  <si>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</si>
  <si>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</si>
  <si>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</si>
  <si>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</si>
  <si>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</si>
  <si>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</si>
  <si>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</si>
  <si>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</si>
  <si>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</si>
  <si>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</si>
  <si>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</si>
  <si>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</si>
  <si>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</si>
  <si>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</si>
  <si>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</si>
  <si>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</si>
  <si>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</si>
  <si>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</si>
  <si>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</si>
  <si>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</si>
  <si>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</si>
  <si>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</si>
  <si>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</si>
  <si>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</si>
  <si>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</si>
  <si>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</si>
  <si>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</si>
  <si>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</si>
  <si>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</si>
  <si>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</si>
  <si>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</si>
  <si>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</si>
  <si>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</si>
  <si>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</si>
  <si>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</si>
  <si>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</si>
  <si>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</si>
  <si>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</si>
  <si>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</si>
  <si>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</si>
  <si>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</si>
  <si>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</si>
  <si>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</si>
  <si>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</si>
  <si>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</si>
  <si>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</si>
  <si>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</si>
  <si>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</si>
  <si>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</si>
  <si>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</si>
  <si>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</si>
  <si>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</si>
  <si>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</si>
  <si>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</si>
  <si>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</si>
  <si>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</si>
  <si>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</si>
  <si>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</si>
  <si>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</si>
  <si>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</si>
  <si>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</si>
  <si>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</si>
  <si>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</si>
  <si>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</si>
  <si>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</si>
  <si>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</si>
  <si>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</si>
  <si>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</si>
  <si>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</si>
  <si>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</si>
  <si>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</si>
  <si>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</si>
  <si>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</si>
  <si>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</si>
  <si>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</si>
  <si>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</si>
  <si>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</si>
  <si>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</si>
  <si>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</si>
  <si>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</si>
  <si>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</si>
  <si>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</si>
  <si>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</si>
  <si>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</si>
  <si>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</si>
  <si>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</si>
  <si>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</si>
  <si>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</si>
  <si>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</si>
  <si>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</si>
  <si>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</si>
  <si>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</si>
  <si>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</si>
  <si>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</si>
  <si>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</si>
  <si>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</si>
  <si>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</si>
  <si>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</si>
  <si>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</si>
  <si>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</si>
  <si>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</si>
  <si>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</si>
  <si>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</si>
  <si>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</si>
  <si>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</si>
  <si>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</si>
  <si>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</si>
  <si>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</si>
  <si>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</si>
  <si>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</si>
  <si>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</si>
  <si>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</si>
  <si>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</si>
  <si>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</si>
  <si>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</si>
  <si>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</si>
  <si>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</si>
  <si>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</si>
  <si>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</si>
  <si>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</si>
  <si>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</si>
  <si>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</si>
  <si>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</si>
  <si>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</si>
  <si>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</si>
  <si>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</si>
  <si>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</si>
  <si>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</si>
  <si>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</si>
  <si>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</si>
  <si>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</si>
  <si>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</si>
  <si>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</si>
  <si>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</si>
  <si>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</si>
  <si>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</si>
  <si>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</si>
  <si>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</si>
  <si>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</si>
  <si>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</si>
  <si>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</si>
  <si>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</si>
  <si>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</si>
  <si>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</si>
  <si>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</si>
  <si>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</si>
  <si>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</si>
  <si>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</si>
  <si>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</si>
  <si>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</si>
  <si>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</si>
  <si>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</si>
  <si>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</si>
  <si>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</si>
  <si>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</si>
  <si>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</si>
  <si>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</si>
  <si>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</si>
  <si>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</si>
  <si>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</si>
  <si>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</si>
  <si>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</si>
  <si>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</si>
  <si>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</si>
  <si>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</si>
  <si>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</si>
  <si>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</si>
  <si>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</si>
  <si>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</si>
  <si>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</si>
  <si>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</si>
  <si>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</si>
  <si>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</si>
  <si>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</si>
  <si>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</si>
  <si>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</si>
  <si>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</si>
  <si>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</si>
  <si>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</si>
  <si>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</si>
  <si>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</si>
  <si>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</si>
  <si>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</si>
  <si>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</si>
  <si>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</si>
  <si>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</si>
  <si>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</si>
  <si>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</si>
  <si>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</si>
  <si>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</si>
  <si>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</si>
  <si>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</si>
  <si>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</si>
  <si>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</si>
  <si>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</si>
  <si>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</si>
  <si>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</si>
  <si>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</si>
  <si>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</si>
  <si>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</si>
  <si>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</si>
  <si>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</si>
  <si>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</si>
  <si>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</si>
  <si>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</si>
  <si>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</si>
  <si>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</si>
  <si>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</si>
  <si>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</si>
  <si>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</si>
  <si>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</si>
  <si>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</si>
  <si>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</si>
  <si>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</si>
  <si>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</si>
  <si>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</si>
  <si>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</si>
  <si>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</si>
  <si>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</si>
  <si>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</si>
  <si>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</si>
  <si>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</si>
  <si>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</si>
  <si>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</si>
  <si>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</si>
  <si>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</si>
  <si>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</si>
  <si>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</si>
  <si>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</si>
  <si>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</si>
  <si>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</si>
  <si>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</si>
  <si>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</si>
  <si>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</si>
  <si>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</si>
  <si>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</si>
  <si>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</si>
  <si>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</si>
  <si>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</si>
  <si>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</si>
  <si>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</si>
  <si>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</si>
  <si>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</si>
  <si>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</si>
  <si>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</si>
  <si>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</si>
  <si>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</si>
  <si>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</si>
  <si>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</si>
  <si>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</si>
  <si>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</si>
  <si>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</si>
  <si>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</si>
  <si>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</si>
  <si>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</si>
  <si>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</si>
  <si>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</si>
  <si>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</si>
  <si>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</si>
  <si>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</si>
  <si>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</si>
  <si>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</si>
  <si>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</si>
  <si>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</si>
  <si>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</si>
  <si>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</si>
  <si>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</si>
  <si>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</si>
  <si>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</si>
  <si>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</si>
  <si>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</si>
  <si>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</si>
  <si>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</si>
  <si>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</si>
  <si>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</si>
  <si>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</si>
  <si>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</si>
  <si>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</si>
  <si>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</si>
  <si>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</si>
  <si>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</si>
  <si>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</si>
  <si>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</si>
  <si>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</si>
  <si>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</si>
  <si>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</si>
  <si>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</si>
  <si>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</si>
  <si>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</si>
  <si>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</si>
  <si>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</si>
  <si>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</si>
  <si>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</si>
  <si>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</si>
  <si>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</si>
  <si>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</si>
  <si>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</si>
  <si>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</si>
  <si>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</si>
  <si>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</si>
  <si>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</si>
  <si>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</si>
  <si>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</si>
  <si>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</si>
  <si>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</si>
  <si>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</si>
  <si>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</si>
  <si>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</si>
  <si>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</si>
  <si>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</si>
  <si>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</si>
  <si>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</si>
  <si>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</si>
  <si>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</si>
  <si>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</si>
  <si>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</si>
  <si>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</si>
  <si>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</si>
  <si>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</si>
  <si>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</si>
  <si>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</si>
  <si>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</si>
  <si>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</si>
  <si>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</si>
  <si>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</si>
  <si>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</si>
  <si>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</si>
  <si>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</si>
  <si>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</si>
  <si>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</si>
  <si>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</si>
  <si>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</si>
  <si>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</si>
  <si>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</si>
  <si>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</si>
  <si>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</si>
  <si>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</si>
  <si>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</si>
  <si>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</si>
  <si>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</si>
  <si>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</si>
  <si>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</si>
  <si>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</si>
  <si>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</si>
  <si>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</si>
  <si>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</si>
  <si>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</si>
  <si>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</si>
  <si>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</si>
  <si>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</si>
  <si>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</si>
  <si>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</si>
  <si>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</si>
  <si>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</si>
  <si>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</si>
  <si>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</si>
  <si>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</si>
  <si>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</si>
  <si>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</si>
  <si>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</si>
  <si>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</si>
  <si>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</si>
  <si>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</si>
  <si>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</si>
  <si>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</si>
  <si>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</si>
  <si>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</si>
  <si>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</si>
  <si>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</si>
  <si>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</si>
  <si>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</si>
  <si>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</si>
  <si>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</si>
  <si>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</si>
  <si>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</si>
  <si>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</si>
  <si>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</si>
  <si>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</si>
  <si>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</si>
  <si>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</si>
  <si>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</si>
  <si>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</si>
  <si>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</si>
  <si>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</si>
  <si>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</si>
  <si>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</si>
  <si>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</si>
  <si>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</si>
  <si>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</si>
  <si>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</si>
  <si>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</si>
  <si>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</si>
  <si>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</si>
  <si>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</si>
  <si>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</si>
  <si>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</si>
  <si>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</si>
  <si>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</si>
  <si>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</si>
  <si>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</si>
  <si>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</si>
  <si>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</si>
  <si>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</si>
  <si>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</si>
  <si>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</si>
  <si>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</si>
  <si>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</si>
  <si>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</si>
  <si>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</si>
  <si>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</si>
  <si>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</si>
  <si>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</si>
  <si>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</si>
  <si>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</si>
  <si>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</si>
  <si>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</si>
  <si>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</si>
  <si>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</si>
  <si>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</si>
  <si>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</si>
  <si>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</si>
  <si>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</si>
  <si>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</si>
  <si>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</si>
  <si>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</si>
  <si>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</si>
  <si>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</si>
  <si>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</si>
  <si>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</si>
  <si>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</si>
  <si>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</si>
  <si>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</si>
  <si>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</si>
  <si>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</si>
  <si>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</si>
  <si>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</si>
  <si>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</si>
  <si>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</si>
  <si>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</si>
  <si>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</si>
  <si>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</si>
  <si>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</si>
  <si>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</si>
  <si>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</si>
  <si>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</si>
  <si>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</si>
  <si>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</si>
  <si>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</si>
  <si>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</si>
  <si>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</si>
  <si>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</si>
  <si>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</si>
  <si>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</si>
  <si>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</si>
  <si>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</si>
  <si>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</si>
  <si>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</si>
  <si>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</si>
  <si>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</si>
  <si>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</si>
  <si>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</si>
  <si>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</si>
  <si>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</si>
  <si>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</si>
  <si>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</si>
  <si>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</si>
  <si>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</si>
  <si>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</si>
  <si>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</si>
  <si>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</si>
  <si>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</si>
  <si>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</si>
  <si>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</si>
  <si>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</si>
  <si>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</si>
  <si>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</si>
  <si>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</si>
  <si>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</si>
  <si>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</si>
  <si>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</si>
  <si>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</si>
  <si>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</si>
  <si>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</si>
  <si>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</si>
  <si>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</si>
  <si>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</si>
  <si>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</si>
  <si>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</si>
  <si>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</si>
  <si>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</si>
  <si>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</si>
  <si>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</si>
  <si>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</si>
  <si>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</si>
  <si>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</si>
  <si>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</si>
  <si>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</si>
  <si>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</si>
  <si>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</si>
  <si>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</si>
  <si>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</si>
  <si>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</si>
  <si>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</si>
  <si>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</si>
  <si>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</si>
  <si>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</si>
  <si>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</si>
  <si>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</si>
  <si>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</si>
  <si>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</si>
  <si>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</si>
  <si>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</si>
  <si>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</si>
  <si>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</si>
  <si>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</si>
  <si>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</si>
  <si>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</si>
  <si>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</si>
  <si>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</si>
  <si>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</si>
  <si>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</si>
  <si>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</si>
  <si>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</si>
  <si>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</si>
  <si>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</si>
  <si>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</si>
  <si>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</si>
  <si>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</si>
  <si>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</si>
  <si>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</si>
  <si>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</si>
  <si>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</si>
  <si>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</si>
  <si>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</si>
  <si>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</si>
  <si>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</si>
  <si>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</si>
  <si>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</si>
  <si>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</si>
  <si>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</si>
  <si>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</si>
  <si>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</si>
  <si>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</si>
  <si>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</si>
  <si>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</si>
  <si>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</si>
  <si>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</si>
  <si>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</si>
  <si>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</si>
  <si>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</si>
  <si>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</si>
  <si>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</si>
  <si>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</si>
  <si>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</si>
  <si>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</si>
  <si>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</si>
  <si>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</si>
  <si>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</si>
  <si>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</si>
  <si>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</si>
  <si>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</si>
  <si>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</si>
  <si>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</si>
  <si>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</si>
  <si>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</si>
  <si>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</si>
  <si>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</si>
  <si>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</si>
  <si>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</si>
  <si>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</si>
  <si>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</si>
  <si>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</si>
  <si>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</si>
  <si>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</si>
  <si>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</si>
  <si>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</si>
  <si>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</si>
  <si>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</si>
  <si>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</si>
  <si>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</si>
  <si>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</si>
  <si>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</si>
  <si>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</si>
  <si>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</si>
  <si>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</si>
  <si>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</si>
  <si>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</si>
  <si>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</si>
  <si>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</si>
  <si>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</si>
  <si>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</si>
  <si>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</si>
  <si>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</si>
  <si>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</si>
  <si>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</si>
  <si>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</si>
  <si>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</si>
  <si>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</si>
  <si>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</si>
  <si>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</si>
  <si>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</si>
  <si>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</si>
  <si>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</si>
  <si>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</si>
  <si>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</si>
  <si>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</si>
  <si>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</si>
  <si>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</si>
  <si>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</si>
  <si>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</si>
  <si>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</si>
  <si>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</si>
  <si>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</si>
  <si>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</si>
  <si>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</si>
  <si>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</si>
  <si>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</si>
  <si>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</si>
  <si>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</si>
  <si>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</si>
  <si>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</si>
  <si>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</si>
  <si>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</si>
  <si>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</si>
  <si>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</si>
  <si>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</si>
  <si>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</si>
  <si>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</si>
  <si>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</si>
  <si>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</si>
  <si>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</si>
  <si>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</si>
  <si>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</si>
  <si>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</si>
  <si>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</si>
  <si>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</si>
  <si>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</si>
  <si>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</si>
  <si>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</si>
  <si>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</si>
  <si>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</si>
  <si>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</si>
  <si>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</si>
  <si>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</si>
  <si>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</si>
  <si>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</si>
  <si>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</si>
  <si>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</si>
  <si>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</si>
  <si>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</si>
  <si>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</si>
  <si>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</si>
  <si>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</si>
  <si>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</si>
  <si>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</si>
  <si>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</si>
  <si>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</si>
  <si>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</si>
  <si>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</si>
  <si>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</si>
  <si>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</si>
  <si>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</si>
  <si>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</si>
  <si>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</si>
  <si>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</si>
  <si>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</si>
  <si>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</si>
  <si>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</si>
  <si>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</si>
  <si>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</si>
  <si>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</si>
  <si>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</si>
  <si>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</si>
  <si>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</si>
  <si>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</si>
  <si>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</si>
  <si>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</si>
  <si>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</si>
  <si>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</si>
  <si>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</si>
  <si>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</si>
  <si>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</si>
  <si>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</si>
  <si>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</si>
  <si>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</si>
  <si>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</si>
  <si>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</si>
  <si>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</si>
  <si>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</si>
  <si>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</si>
  <si>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</si>
  <si>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</si>
  <si>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</si>
  <si>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</si>
  <si>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</si>
  <si>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</si>
  <si>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</si>
  <si>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</si>
  <si>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</si>
  <si>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</si>
  <si>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</si>
  <si>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</si>
  <si>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</si>
  <si>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</si>
  <si>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</si>
  <si>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</si>
  <si>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</si>
  <si>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</si>
  <si>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</si>
  <si>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</si>
  <si>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</si>
  <si>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</si>
  <si>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</si>
  <si>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</si>
  <si>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</si>
  <si>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</si>
  <si>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</si>
  <si>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</si>
  <si>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</si>
  <si>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</si>
  <si>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</si>
  <si>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</si>
  <si>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</si>
  <si>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</si>
  <si>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</si>
  <si>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</si>
  <si>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</si>
  <si>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</si>
  <si>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</si>
  <si>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</si>
  <si>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</si>
  <si>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</si>
  <si>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</si>
  <si>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</si>
  <si>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</si>
  <si>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</si>
  <si>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</si>
  <si>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</si>
  <si>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</si>
  <si>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</si>
  <si>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</si>
  <si>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</si>
  <si>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</si>
  <si>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</si>
  <si>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</si>
  <si>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</si>
  <si>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</si>
  <si>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</si>
  <si>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</si>
  <si>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</si>
  <si>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</si>
  <si>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</si>
  <si>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</si>
  <si>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</si>
  <si>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</si>
  <si>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</si>
  <si>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</si>
  <si>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</si>
  <si>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</si>
  <si>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</si>
  <si>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</si>
  <si>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</si>
  <si>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</si>
  <si>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</si>
  <si>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</si>
  <si>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</si>
  <si>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</si>
  <si>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</si>
  <si>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</si>
  <si>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</si>
  <si>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</si>
  <si>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</si>
  <si>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</si>
  <si>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</si>
  <si>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</si>
  <si>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</si>
  <si>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</si>
  <si>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</si>
  <si>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</si>
  <si>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</si>
  <si>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</si>
  <si>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</si>
  <si>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</si>
  <si>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</si>
  <si>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</si>
  <si>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</si>
  <si>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</si>
  <si>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</si>
  <si>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</si>
  <si>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</si>
  <si>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</si>
  <si>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</si>
  <si>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</si>
  <si>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</si>
  <si>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</si>
  <si>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</si>
  <si>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</si>
  <si>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</si>
  <si>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</si>
  <si>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</si>
  <si>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</si>
  <si>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</si>
  <si>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</si>
  <si>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</si>
  <si>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</si>
  <si>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</si>
  <si>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</si>
  <si>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</si>
  <si>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</si>
  <si>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</si>
  <si>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</si>
  <si>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</si>
  <si>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</si>
  <si>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</si>
  <si>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</si>
  <si>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</si>
  <si>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</si>
  <si>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</si>
  <si>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</si>
  <si>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</si>
  <si>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</si>
  <si>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</si>
  <si>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</si>
  <si>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</si>
  <si>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</si>
  <si>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</si>
  <si>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</si>
  <si>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</si>
  <si>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</si>
  <si>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</si>
  <si>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</si>
  <si>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</si>
  <si>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</si>
  <si>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</si>
  <si>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</si>
  <si>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</si>
  <si>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</si>
  <si>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</si>
  <si>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</si>
  <si>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</si>
  <si>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</si>
  <si>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</si>
  <si>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</si>
  <si>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</si>
  <si>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</si>
  <si>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</si>
  <si>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</si>
  <si>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</si>
  <si>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</si>
  <si>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</si>
  <si>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</si>
  <si>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</si>
  <si>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</si>
  <si>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</si>
  <si>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</si>
  <si>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</si>
  <si>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</si>
  <si>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</si>
  <si>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</si>
  <si>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</si>
  <si>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</si>
  <si>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</si>
  <si>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</si>
  <si>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</si>
  <si>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</si>
  <si>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</si>
  <si>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</si>
  <si>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</si>
  <si>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</si>
  <si>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</si>
  <si>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</si>
  <si>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</si>
  <si>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</si>
  <si>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</si>
  <si>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</si>
  <si>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</si>
  <si>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</si>
  <si>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</si>
  <si>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</si>
  <si>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</si>
  <si>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</si>
  <si>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</si>
  <si>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</si>
  <si>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</si>
  <si>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</si>
  <si>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</si>
  <si>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</si>
  <si>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</si>
  <si>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</si>
  <si>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</si>
  <si>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</si>
  <si>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</si>
  <si>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</si>
  <si>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</si>
  <si>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</si>
  <si>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</si>
  <si>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</si>
  <si>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</si>
  <si>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</si>
  <si>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</si>
  <si>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</si>
  <si>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</si>
  <si>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</si>
  <si>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</si>
  <si>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</si>
  <si>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</si>
  <si>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</si>
  <si>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</si>
  <si>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</si>
  <si>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</si>
  <si>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</si>
  <si>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</si>
  <si>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</si>
  <si>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</si>
  <si>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</si>
  <si>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</si>
  <si>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</si>
  <si>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</si>
  <si>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</si>
  <si>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</si>
  <si>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</si>
  <si>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</si>
  <si>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</si>
  <si>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</si>
  <si>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</si>
  <si>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</si>
  <si>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</si>
  <si>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</si>
  <si>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</si>
  <si>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</si>
  <si>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</si>
  <si>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</si>
  <si>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</si>
  <si>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</si>
  <si>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</si>
  <si>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</si>
  <si>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</si>
  <si>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</si>
  <si>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</si>
  <si>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</si>
  <si>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</si>
  <si>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</si>
  <si>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</si>
  <si>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</si>
  <si>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</si>
  <si>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</si>
  <si>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</si>
  <si>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</si>
  <si>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</si>
  <si>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</si>
  <si>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</si>
  <si>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</si>
  <si>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</si>
  <si>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</si>
  <si>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</si>
  <si>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</si>
  <si>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</si>
  <si>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</si>
  <si>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</si>
  <si>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</si>
  <si>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</si>
  <si>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</si>
  <si>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</si>
  <si>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</si>
  <si>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</si>
  <si>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</si>
  <si>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</si>
  <si>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</si>
  <si>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</si>
  <si>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</si>
  <si>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</si>
  <si>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</si>
  <si>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</si>
  <si>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</si>
  <si>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</si>
  <si>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</si>
  <si>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</si>
  <si>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</si>
  <si>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</si>
  <si>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</si>
  <si>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</si>
  <si>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</si>
  <si>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</si>
  <si>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</si>
  <si>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</si>
  <si>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</si>
  <si>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</si>
  <si>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</si>
  <si>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</si>
  <si>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</si>
  <si>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</si>
  <si>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</si>
  <si>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</si>
  <si>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</si>
  <si>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</si>
  <si>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</si>
  <si>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</si>
  <si>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</si>
  <si>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</si>
  <si>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</si>
  <si>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</si>
  <si>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</si>
  <si>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</si>
  <si>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</si>
  <si>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</si>
  <si>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</si>
  <si>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</si>
  <si>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</si>
  <si>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</si>
  <si>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</si>
  <si>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</si>
  <si>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</si>
  <si>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</si>
  <si>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</si>
  <si>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</si>
  <si>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</si>
  <si>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</si>
  <si>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</si>
  <si>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</si>
  <si>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</si>
  <si>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</si>
  <si>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</si>
  <si>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</si>
  <si>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</si>
  <si>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</si>
  <si>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</si>
  <si>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</si>
  <si>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</si>
  <si>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</si>
  <si>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</si>
  <si>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</si>
  <si>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</si>
  <si>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</si>
  <si>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</si>
  <si>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</si>
  <si>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</si>
  <si>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</si>
  <si>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</si>
  <si>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</si>
  <si>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</si>
  <si>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</si>
  <si>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</si>
  <si>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</si>
  <si>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</si>
  <si>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</si>
  <si>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</si>
  <si>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</si>
  <si>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</si>
  <si>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</si>
  <si>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</si>
  <si>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</si>
  <si>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</si>
  <si>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</si>
  <si>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</si>
  <si>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</si>
  <si>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</si>
  <si>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</si>
  <si>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</si>
  <si>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</si>
  <si>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</si>
  <si>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</si>
  <si>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</si>
  <si>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</si>
  <si>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</si>
  <si>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</si>
  <si>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</si>
  <si>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</si>
  <si>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</si>
  <si>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</si>
  <si>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</si>
  <si>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</si>
  <si>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</si>
  <si>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</si>
  <si>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</si>
  <si>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</si>
  <si>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</si>
  <si>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</si>
  <si>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</si>
  <si>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</si>
  <si>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</si>
  <si>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</si>
  <si>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</si>
  <si>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</si>
  <si>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</si>
  <si>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</si>
  <si>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</si>
  <si>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</si>
  <si>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</si>
  <si>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</si>
  <si>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</si>
  <si>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</si>
  <si>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</si>
  <si>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</si>
  <si>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</si>
  <si>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</si>
  <si>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</si>
  <si>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</si>
  <si>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</si>
  <si>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</si>
  <si>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</si>
  <si>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</si>
  <si>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</si>
  <si>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</si>
  <si>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</si>
  <si>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</si>
  <si>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</si>
  <si>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</si>
  <si>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</si>
  <si>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</si>
  <si>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</si>
  <si>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</si>
  <si>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</si>
  <si>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</si>
  <si>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</si>
  <si>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</si>
  <si>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</si>
  <si>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</si>
  <si>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</si>
  <si>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</si>
  <si>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</si>
  <si>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</si>
  <si>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</si>
  <si>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</si>
  <si>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</si>
  <si>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</si>
  <si>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</si>
  <si>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</si>
  <si>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</si>
  <si>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</si>
  <si>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</si>
  <si>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</si>
  <si>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</si>
  <si>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</si>
  <si>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</si>
  <si>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</si>
  <si>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</si>
  <si>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</si>
  <si>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</si>
  <si>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</si>
  <si>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</si>
  <si>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</si>
  <si>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</si>
  <si>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</si>
  <si>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</si>
  <si>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</si>
  <si>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</si>
  <si>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</si>
  <si>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</si>
  <si>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</si>
  <si>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</si>
  <si>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</si>
  <si>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</si>
  <si>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</si>
  <si>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</si>
  <si>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</si>
  <si>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</si>
  <si>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</si>
  <si>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</si>
  <si>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</si>
  <si>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</si>
  <si>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</si>
  <si>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</si>
  <si>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</si>
  <si>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</si>
  <si>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</si>
  <si>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</si>
  <si>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</si>
  <si>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</si>
  <si>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</si>
  <si>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</si>
  <si>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</si>
  <si>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</si>
  <si>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</si>
  <si>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</si>
  <si>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</si>
  <si>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</si>
  <si>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</si>
  <si>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</si>
  <si>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</si>
  <si>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</si>
  <si>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</si>
  <si>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</si>
  <si>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</si>
  <si>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</si>
  <si>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</si>
  <si>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</si>
  <si>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</si>
  <si>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</si>
  <si>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</si>
  <si>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</si>
  <si>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</si>
  <si>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</si>
  <si>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</si>
  <si>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</si>
  <si>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</si>
  <si>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</si>
  <si>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</si>
  <si>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</si>
  <si>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</si>
  <si>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</si>
  <si>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</si>
  <si>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</si>
  <si>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</si>
  <si>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</si>
  <si>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</si>
  <si>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</si>
  <si>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</si>
  <si>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</si>
  <si>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</si>
  <si>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</si>
  <si>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</si>
  <si>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</si>
  <si>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</si>
  <si>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</si>
  <si>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</si>
  <si>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</si>
  <si>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</si>
  <si>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</si>
  <si>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</si>
  <si>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</si>
  <si>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</si>
  <si>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</si>
  <si>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</si>
  <si>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</si>
  <si>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</si>
  <si>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</si>
  <si>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</si>
  <si>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</si>
  <si>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</si>
  <si>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</si>
  <si>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</si>
  <si>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</si>
  <si>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</si>
  <si>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</si>
  <si>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</si>
  <si>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</si>
  <si>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</si>
  <si>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</si>
  <si>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</si>
  <si>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</si>
  <si>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</si>
  <si>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</si>
  <si>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</si>
  <si>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</si>
  <si>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</si>
  <si>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</si>
  <si>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</si>
  <si>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</si>
  <si>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</si>
  <si>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</si>
  <si>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</si>
  <si>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</si>
  <si>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</si>
  <si>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</si>
  <si>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</si>
  <si>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</si>
  <si>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</si>
  <si>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</si>
  <si>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</si>
  <si>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</si>
  <si>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</si>
  <si>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</si>
  <si>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</si>
  <si>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</si>
  <si>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</si>
  <si>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</si>
  <si>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</si>
  <si>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</si>
  <si>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</si>
  <si>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</si>
  <si>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</si>
  <si>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</si>
  <si>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</si>
  <si>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</si>
  <si>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</si>
  <si>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</si>
  <si>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</si>
  <si>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</si>
  <si>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</si>
  <si>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</si>
  <si>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</si>
  <si>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</si>
  <si>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</si>
  <si>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</si>
  <si>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</si>
  <si>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</si>
  <si>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</si>
  <si>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</si>
  <si>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</si>
  <si>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</si>
  <si>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</si>
  <si>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</si>
  <si>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</si>
  <si>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</si>
  <si>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</si>
  <si>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</si>
  <si>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</si>
  <si>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</si>
  <si>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</si>
  <si>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</si>
  <si>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</si>
  <si>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</si>
  <si>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</si>
  <si>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</si>
  <si>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</si>
  <si>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</si>
  <si>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</si>
  <si>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</si>
  <si>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</si>
  <si>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</si>
  <si>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</si>
  <si>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</si>
  <si>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</si>
  <si>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</si>
  <si>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</si>
  <si>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</si>
  <si>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</si>
  <si>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</si>
  <si>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</si>
  <si>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</si>
  <si>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</si>
  <si>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</si>
  <si>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</si>
  <si>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</si>
  <si>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</si>
  <si>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</si>
  <si>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</si>
  <si>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</si>
  <si>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</si>
  <si>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</si>
  <si>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</si>
  <si>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</si>
  <si>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</si>
  <si>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</si>
  <si>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</si>
  <si>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</si>
  <si>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</si>
  <si>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</si>
  <si>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</si>
  <si>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</si>
  <si>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</si>
  <si>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</si>
  <si>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</si>
  <si>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</si>
  <si>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</si>
  <si>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</si>
  <si>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</si>
  <si>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</si>
  <si>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</si>
  <si>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</si>
  <si>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</si>
  <si>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</si>
  <si>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</si>
  <si>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</si>
  <si>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</si>
  <si>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</si>
  <si>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</si>
  <si>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</si>
  <si>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</si>
  <si>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</si>
  <si>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</si>
  <si>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</si>
  <si>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</si>
  <si>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</si>
  <si>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</si>
  <si>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</si>
  <si>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</si>
  <si>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</si>
  <si>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</si>
  <si>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</si>
  <si>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</si>
  <si>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</si>
  <si>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</si>
  <si>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</si>
  <si>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</si>
  <si>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</si>
  <si>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</si>
  <si>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</si>
  <si>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</si>
  <si>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</si>
  <si>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</si>
  <si>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</si>
  <si>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</si>
  <si>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</si>
  <si>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</si>
  <si>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</si>
  <si>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</si>
  <si>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</si>
  <si>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</si>
  <si>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</si>
  <si>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</si>
  <si>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</si>
  <si>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</si>
  <si>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</si>
  <si>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</si>
  <si>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</si>
  <si>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</si>
  <si>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</si>
  <si>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</si>
  <si>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</si>
  <si>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</si>
  <si>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</si>
  <si>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</si>
  <si>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</si>
  <si>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</si>
  <si>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</si>
  <si>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</si>
  <si>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</si>
  <si>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</si>
  <si>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</si>
  <si>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</si>
  <si>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</si>
  <si>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</si>
  <si>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</si>
  <si>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</si>
  <si>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</si>
  <si>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</si>
  <si>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</si>
  <si>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</si>
  <si>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</si>
  <si>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</si>
  <si>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</si>
  <si>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</si>
  <si>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</si>
  <si>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</si>
  <si>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</si>
  <si>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</si>
  <si>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</si>
  <si>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</si>
  <si>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</si>
  <si>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</si>
  <si>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</si>
  <si>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</si>
  <si>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</si>
  <si>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</si>
  <si>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</si>
  <si>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</si>
  <si>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</si>
  <si>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</si>
  <si>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</si>
  <si>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</si>
  <si>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</si>
  <si>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</si>
  <si>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</si>
  <si>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</si>
  <si>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</si>
  <si>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</si>
  <si>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</si>
  <si>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</si>
  <si>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</si>
  <si>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</si>
  <si>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</si>
  <si>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</si>
  <si>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</si>
  <si>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</si>
  <si>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</si>
  <si>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</si>
  <si>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</si>
  <si>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</si>
  <si>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</si>
  <si>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</si>
  <si>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</si>
  <si>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</si>
  <si>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</si>
  <si>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</si>
  <si>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</si>
  <si>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</si>
  <si>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</si>
  <si>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</si>
  <si>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</si>
  <si>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</si>
  <si>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</si>
  <si>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</si>
  <si>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</si>
  <si>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</si>
  <si>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</si>
  <si>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</si>
  <si>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</si>
  <si>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</si>
  <si>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</si>
  <si>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</si>
  <si>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</si>
  <si>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</si>
  <si>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</si>
  <si>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</si>
  <si>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</si>
  <si>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</si>
  <si>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</si>
  <si>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</si>
  <si>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</si>
  <si>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</si>
  <si>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</si>
  <si>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</si>
  <si>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</si>
  <si>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</si>
  <si>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</si>
  <si>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</si>
  <si>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</si>
  <si>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</si>
  <si>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</si>
  <si>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</si>
  <si>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</si>
  <si>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</si>
  <si>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</si>
  <si>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</si>
  <si>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</si>
  <si>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</si>
  <si>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</si>
  <si>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</si>
  <si>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</si>
  <si>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</si>
  <si>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</si>
  <si>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</si>
  <si>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</si>
  <si>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</si>
  <si>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</si>
  <si>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</si>
  <si>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</si>
  <si>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</si>
  <si>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</si>
  <si>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</si>
  <si>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</si>
  <si>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</si>
  <si>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</si>
  <si>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</si>
  <si>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</si>
  <si>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</si>
  <si>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</si>
  <si>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</si>
  <si>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</si>
  <si>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</si>
  <si>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</si>
  <si>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</si>
  <si>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</si>
  <si>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</si>
  <si>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</si>
  <si>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</si>
  <si>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</si>
  <si>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</si>
  <si>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</si>
  <si>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</si>
  <si>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</si>
  <si>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</si>
  <si>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</si>
  <si>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</si>
  <si>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</si>
  <si>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</si>
  <si>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</si>
  <si>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</si>
  <si>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</si>
  <si>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</si>
  <si>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</si>
  <si>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</si>
  <si>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</si>
  <si>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</si>
  <si>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</si>
  <si>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</si>
  <si>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</si>
  <si>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</si>
  <si>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</si>
  <si>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</si>
  <si>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</si>
  <si>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</si>
  <si>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</si>
  <si>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</si>
  <si>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</si>
  <si>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</si>
  <si>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</si>
  <si>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</si>
  <si>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</si>
  <si>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</si>
  <si>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</si>
  <si>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</si>
  <si>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</si>
  <si>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</si>
  <si>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</si>
  <si>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</si>
  <si>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</si>
  <si>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</si>
  <si>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</si>
  <si>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</si>
  <si>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</si>
  <si>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</si>
  <si>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</si>
  <si>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</si>
  <si>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</si>
  <si>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</si>
  <si>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</si>
  <si>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</si>
  <si>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</si>
  <si>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</si>
  <si>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</si>
  <si>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</si>
  <si>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</si>
  <si>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</si>
  <si>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</si>
  <si>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</si>
  <si>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</si>
  <si>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</si>
  <si>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</si>
  <si>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</si>
  <si>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</si>
  <si>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</si>
  <si>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</si>
  <si>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</si>
  <si>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</si>
  <si>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</si>
  <si>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</si>
  <si>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</si>
  <si>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</si>
  <si>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</si>
  <si>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</si>
  <si>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</si>
  <si>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</si>
  <si>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</si>
  <si>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</si>
  <si>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</si>
  <si>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</si>
  <si>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</si>
  <si>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</si>
  <si>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</si>
  <si>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</si>
  <si>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</si>
  <si>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</si>
  <si>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</si>
  <si>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</si>
  <si>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</si>
  <si>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</si>
  <si>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</si>
  <si>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</si>
  <si>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</si>
  <si>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</si>
  <si>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</si>
  <si>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</si>
  <si>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</si>
  <si>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</si>
  <si>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</si>
  <si>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</si>
  <si>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</si>
  <si>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</si>
  <si>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</si>
  <si>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</si>
  <si>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</si>
  <si>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</si>
  <si>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</si>
  <si>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</si>
  <si>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</si>
  <si>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</si>
  <si>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</si>
  <si>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</si>
  <si>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</si>
  <si>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</si>
  <si>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</si>
  <si>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</si>
  <si>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</si>
  <si>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</si>
  <si>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</si>
  <si>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</si>
  <si>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</si>
  <si>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</si>
  <si>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</si>
  <si>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</si>
  <si>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</si>
  <si>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</si>
  <si>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</si>
  <si>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</si>
  <si>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</si>
  <si>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</si>
  <si>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</si>
  <si>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</si>
  <si>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</si>
  <si>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</si>
  <si>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</si>
  <si>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</si>
  <si>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</si>
  <si>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</si>
  <si>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</si>
  <si>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</si>
  <si>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</si>
  <si>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</si>
  <si>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</si>
  <si>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</si>
  <si>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</si>
  <si>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</si>
  <si>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</si>
  <si>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</si>
  <si>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</si>
  <si>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</si>
  <si>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</si>
  <si>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</si>
  <si>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</si>
  <si>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</si>
  <si>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</si>
  <si>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</si>
  <si>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</si>
  <si>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</si>
  <si>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</si>
  <si>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</si>
  <si>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</si>
  <si>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</si>
  <si>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</si>
  <si>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</si>
  <si>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</si>
  <si>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</si>
  <si>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</si>
  <si>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</si>
  <si>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</si>
  <si>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</si>
  <si>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</si>
  <si>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</si>
  <si>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</si>
  <si>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</si>
  <si>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</si>
  <si>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</si>
  <si>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</si>
  <si>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</si>
  <si>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</si>
  <si>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</si>
  <si>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</si>
  <si>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</si>
  <si>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</si>
  <si>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</si>
  <si>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</si>
  <si>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</si>
  <si>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</si>
  <si>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</si>
  <si>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</si>
  <si>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</si>
  <si>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</si>
  <si>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</si>
  <si>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</si>
  <si>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</si>
  <si>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</si>
  <si>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</si>
  <si>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</si>
  <si>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</si>
  <si>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</si>
  <si>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</si>
  <si>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</si>
  <si>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</si>
  <si>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</si>
  <si>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</si>
  <si>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</si>
  <si>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</si>
  <si>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</si>
  <si>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</si>
  <si>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</si>
  <si>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</si>
  <si>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</si>
  <si>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</si>
  <si>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</si>
  <si>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</si>
  <si>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</si>
  <si>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</si>
  <si>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</si>
  <si>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</si>
  <si>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</si>
  <si>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</si>
  <si>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</si>
  <si>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</si>
  <si>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</si>
  <si>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</si>
  <si>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</si>
  <si>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</si>
  <si>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</si>
  <si>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</si>
  <si>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</si>
  <si>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</si>
  <si>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</si>
  <si>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</si>
  <si>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</si>
  <si>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</si>
  <si>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</si>
  <si>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</si>
  <si>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</si>
  <si>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</si>
  <si>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</si>
  <si>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</si>
  <si>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</si>
  <si>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</si>
  <si>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</si>
  <si>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</si>
  <si>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</si>
  <si>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</si>
  <si>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</si>
  <si>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</si>
  <si>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</si>
  <si>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</si>
  <si>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</si>
  <si>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</si>
  <si>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</si>
  <si>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</si>
  <si>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</si>
  <si>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</si>
  <si>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</si>
  <si>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</si>
  <si>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</si>
  <si>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</si>
  <si>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</si>
  <si>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</si>
  <si>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</si>
  <si>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</si>
  <si>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</si>
  <si>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</si>
  <si>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</si>
  <si>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</si>
  <si>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</si>
  <si>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</si>
  <si>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</si>
  <si>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</si>
  <si>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</si>
  <si>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</si>
  <si>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</si>
  <si>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</si>
  <si>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</si>
  <si>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</si>
  <si>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</si>
  <si>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</si>
  <si>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</si>
  <si>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</si>
  <si>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</si>
  <si>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</si>
  <si>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</si>
  <si>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</si>
  <si>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</si>
  <si>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</si>
  <si>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</si>
  <si>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</si>
  <si>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</si>
  <si>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</si>
  <si>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</si>
  <si>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</si>
  <si>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</si>
  <si>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</si>
  <si>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</si>
  <si>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</si>
  <si>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</si>
  <si>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</si>
  <si>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</si>
  <si>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</si>
  <si>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</si>
  <si>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</si>
  <si>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</si>
  <si>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</si>
  <si>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</si>
  <si>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</si>
  <si>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</si>
  <si>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</si>
  <si>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</si>
  <si>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</si>
  <si>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</si>
  <si>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</si>
  <si>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</si>
  <si>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</si>
  <si>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</si>
  <si>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</si>
  <si>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</si>
  <si>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</si>
  <si>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</si>
  <si>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</si>
  <si>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</si>
  <si>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</si>
  <si>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</si>
  <si>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</si>
  <si>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</si>
  <si>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</si>
  <si>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</si>
  <si>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</si>
  <si>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</si>
  <si>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</si>
  <si>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</si>
  <si>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</si>
  <si>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</si>
  <si>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</si>
  <si>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</si>
  <si>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</si>
  <si>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</si>
  <si>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</si>
  <si>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</si>
  <si>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</si>
  <si>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</si>
  <si>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</si>
  <si>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</si>
  <si>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</si>
  <si>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</si>
  <si>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</si>
  <si>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</si>
  <si>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</si>
  <si>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</si>
  <si>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</si>
  <si>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</si>
  <si>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</si>
  <si>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</si>
  <si>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</si>
  <si>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</si>
  <si>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</si>
  <si>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</si>
  <si>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</si>
  <si>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</si>
  <si>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</si>
  <si>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</si>
  <si>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</si>
  <si>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</si>
  <si>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</si>
  <si>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</si>
  <si>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</si>
  <si>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</si>
  <si>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</si>
  <si>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</si>
  <si>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</si>
  <si>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</si>
  <si>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</si>
  <si>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</si>
  <si>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</si>
  <si>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</si>
  <si>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</si>
  <si>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</si>
  <si>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</si>
  <si>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</si>
  <si>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</si>
  <si>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</si>
  <si>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</si>
  <si>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</si>
  <si>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</si>
  <si>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</si>
  <si>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</si>
  <si>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</si>
  <si>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</si>
  <si>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</si>
  <si>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</si>
  <si>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</si>
  <si>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</si>
  <si>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</si>
  <si>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</si>
  <si>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</si>
  <si>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</si>
  <si>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</si>
  <si>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</si>
  <si>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</si>
  <si>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</si>
  <si>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</si>
  <si>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</si>
  <si>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</si>
  <si>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</si>
  <si>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</si>
  <si>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</si>
  <si>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</si>
  <si>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</si>
  <si>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</si>
  <si>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</si>
  <si>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</si>
  <si>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</si>
  <si>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</si>
  <si>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</si>
  <si>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</si>
  <si>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</si>
  <si>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</si>
  <si>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</si>
  <si>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</si>
  <si>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</si>
  <si>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</si>
  <si>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</si>
  <si>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</si>
  <si>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</si>
  <si>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</si>
  <si>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</si>
  <si>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</si>
  <si>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</si>
  <si>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</si>
  <si>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</si>
  <si>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</si>
  <si>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</si>
  <si>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</si>
  <si>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</si>
  <si>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</si>
  <si>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</si>
  <si>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</si>
  <si>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</si>
  <si>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</si>
  <si>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</si>
  <si>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</si>
  <si>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</si>
  <si>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</si>
  <si>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</si>
  <si>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</si>
  <si>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</si>
  <si>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</si>
  <si>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</si>
  <si>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</si>
  <si>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</si>
  <si>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</si>
  <si>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</si>
  <si>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</si>
  <si>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</si>
  <si>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</si>
  <si>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</si>
  <si>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</si>
  <si>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</si>
  <si>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</si>
  <si>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</si>
  <si>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</si>
  <si>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</si>
  <si>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</si>
  <si>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</si>
  <si>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</si>
  <si>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</si>
  <si>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</si>
  <si>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</si>
  <si>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</si>
  <si>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</si>
  <si>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</si>
  <si>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</si>
  <si>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</si>
  <si>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</si>
  <si>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</si>
  <si>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</si>
  <si>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</si>
  <si>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</si>
  <si>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</si>
  <si>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</si>
  <si>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</si>
  <si>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</si>
  <si>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</si>
  <si>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</si>
  <si>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</si>
  <si>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</si>
  <si>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</si>
  <si>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</si>
  <si>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</si>
  <si>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</si>
  <si>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</si>
  <si>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</si>
  <si>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</si>
  <si>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</si>
  <si>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</si>
  <si>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</si>
  <si>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</si>
  <si>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</si>
  <si>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</si>
  <si>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</si>
  <si>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</si>
  <si>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</si>
  <si>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</si>
  <si>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</si>
  <si>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</si>
  <si>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</si>
  <si>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</si>
  <si>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</si>
  <si>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</si>
  <si>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</si>
  <si>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</si>
  <si>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</si>
  <si>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</si>
  <si>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</si>
  <si>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</si>
  <si>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</si>
  <si>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</si>
  <si>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</si>
  <si>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</si>
  <si>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</si>
  <si>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</si>
  <si>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</si>
  <si>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</si>
  <si>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</si>
  <si>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</si>
  <si>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</si>
  <si>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</si>
  <si>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</si>
  <si>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</si>
  <si>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</si>
  <si>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</si>
  <si>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</si>
  <si>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</si>
  <si>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</si>
  <si>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</si>
  <si>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</si>
  <si>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</si>
  <si>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</si>
  <si>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</si>
  <si>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</si>
  <si>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</si>
  <si>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</si>
  <si>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</si>
  <si>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</si>
  <si>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</si>
  <si>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</si>
  <si>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</si>
  <si>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</si>
  <si>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</si>
  <si>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</si>
  <si>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</si>
  <si>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</si>
  <si>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</si>
  <si>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</si>
  <si>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</si>
  <si>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</si>
  <si>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</si>
  <si>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</si>
  <si>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</si>
  <si>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</si>
  <si>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</si>
  <si>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</si>
  <si>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</si>
  <si>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</si>
  <si>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</si>
  <si>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</si>
  <si>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</si>
  <si>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</si>
  <si>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</si>
  <si>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</si>
  <si>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</si>
  <si>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</si>
  <si>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</si>
  <si>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</si>
  <si>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</si>
  <si>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</si>
  <si>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</si>
  <si>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</si>
  <si>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</si>
  <si>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</si>
  <si>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</si>
  <si>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</si>
  <si>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</si>
  <si>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</si>
  <si>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</si>
  <si>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</si>
  <si>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</si>
  <si>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</si>
  <si>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</si>
  <si>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</si>
  <si>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</si>
  <si>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</si>
  <si>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</si>
  <si>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</si>
  <si>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</si>
  <si>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</si>
  <si>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</si>
  <si>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</si>
  <si>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</si>
  <si>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</si>
  <si>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</si>
  <si>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</si>
  <si>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</si>
  <si>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</si>
  <si>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</si>
  <si>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</si>
  <si>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</si>
  <si>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</si>
  <si>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</si>
  <si>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</si>
  <si>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</si>
  <si>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</si>
  <si>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</si>
  <si>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</si>
  <si>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</si>
  <si>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</si>
  <si>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</si>
  <si>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</si>
  <si>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</si>
  <si>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</si>
  <si>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</si>
  <si>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</si>
  <si>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</si>
  <si>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</si>
  <si>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</si>
  <si>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</si>
  <si>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</si>
  <si>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</si>
  <si>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</si>
  <si>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</si>
  <si>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</si>
  <si>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</si>
  <si>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</si>
  <si>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</si>
  <si>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</si>
  <si>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</si>
  <si>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</si>
  <si>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</si>
  <si>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</si>
  <si>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</si>
  <si>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</si>
  <si>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</si>
  <si>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</si>
  <si>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</si>
  <si>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</si>
  <si>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</si>
  <si>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</si>
  <si>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</si>
  <si>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</si>
  <si>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</si>
  <si>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</si>
  <si>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</si>
  <si>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</si>
  <si>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</si>
  <si>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</si>
  <si>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</si>
  <si>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</si>
  <si>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</si>
  <si>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</si>
  <si>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</si>
  <si>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</si>
  <si>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</si>
  <si>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</si>
  <si>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</si>
  <si>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</si>
  <si>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</si>
  <si>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</si>
  <si>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</si>
  <si>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</si>
  <si>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</si>
  <si>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</si>
  <si>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</si>
  <si>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</si>
  <si>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</si>
  <si>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</si>
  <si>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</si>
  <si>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</si>
  <si>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</si>
  <si>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</si>
  <si>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</si>
  <si>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</si>
  <si>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</si>
  <si>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</si>
  <si>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</si>
  <si>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</si>
  <si>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</si>
  <si>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</si>
  <si>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</si>
  <si>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</si>
  <si>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</si>
  <si>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</si>
  <si>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</si>
  <si>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</si>
  <si>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</si>
  <si>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</si>
  <si>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</si>
  <si>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</si>
  <si>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</si>
  <si>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</si>
  <si>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</si>
  <si>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</si>
  <si>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</si>
  <si>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</si>
  <si>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</si>
  <si>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</si>
  <si>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</si>
  <si>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</si>
  <si>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</si>
  <si>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</si>
  <si>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</si>
  <si>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</si>
  <si>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</si>
  <si>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</si>
  <si>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</si>
  <si>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</si>
  <si>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</si>
  <si>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</si>
  <si>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30 min </t>
  </si>
  <si>
    <t>PCM-20251125-00000396</t>
  </si>
  <si>
    <t xml:space="preserve">team on way need 30 min </t>
  </si>
  <si>
    <t>PCM-20251125-00000407</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</si>
  <si>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</si>
  <si>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</si>
  <si>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</si>
  <si>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</si>
  <si>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</si>
  <si>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</si>
  <si>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</si>
  <si>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</si>
  <si>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</si>
  <si>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</si>
  <si>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</si>
  <si>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</si>
  <si>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</si>
  <si>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</si>
  <si>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</si>
  <si>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</si>
  <si>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</si>
  <si>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</si>
  <si>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</si>
  <si>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</si>
  <si>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</si>
  <si>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</si>
  <si>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</si>
  <si>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</si>
  <si>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</si>
  <si>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</si>
  <si>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</si>
  <si>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</si>
  <si>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</si>
  <si>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</si>
  <si>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</si>
  <si>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</si>
  <si>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</si>
  <si>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</si>
  <si>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</si>
  <si>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</si>
  <si>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</si>
  <si>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</si>
  <si>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</si>
  <si>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</si>
  <si>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</si>
  <si>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</si>
  <si>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</si>
  <si>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</si>
  <si>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</si>
  <si>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</si>
  <si>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</si>
  <si>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</si>
  <si>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</si>
  <si>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</si>
  <si>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</si>
  <si>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</si>
  <si>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</si>
  <si>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</si>
  <si>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</si>
  <si>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</si>
  <si>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</si>
  <si>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</si>
  <si>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</si>
  <si>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</si>
  <si>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</si>
  <si>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</si>
  <si>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</si>
  <si>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</si>
  <si>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</si>
  <si>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</si>
  <si>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</si>
  <si>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</si>
  <si>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</si>
  <si>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</si>
  <si>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</si>
  <si>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</si>
  <si>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</si>
  <si>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</si>
  <si>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</si>
  <si>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</si>
  <si>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</si>
  <si>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</si>
  <si>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</si>
  <si>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</si>
  <si>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</si>
  <si>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</si>
  <si>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</si>
  <si>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</si>
  <si>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</si>
  <si>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</si>
  <si>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ETA 150 min</t>
  </si>
  <si>
    <t>PCM-20251125-00000236</t>
  </si>
  <si>
    <t xml:space="preserve"> site has access issue at night inside desert area &amp; ETA 50 min</t>
  </si>
  <si>
    <t>no PCM</t>
  </si>
  <si>
    <t>ETA 100 MIN</t>
  </si>
  <si>
    <t xml:space="preserve"> PCM-20250215-00000830 </t>
  </si>
  <si>
    <t>LTE site still down and  site located in aramco area access issue need special permission</t>
  </si>
  <si>
    <t>PCM-20251124-00001626</t>
  </si>
  <si>
    <t>was night access issue / USF area team EM team on the way  70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</si>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</sst>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3" dataDxfId="172" headerRowBorderDxfId="170" tableBorderDxfId="171" totalsRowBorderDxfId="169">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6" dataDxfId="155" headerRowBorderDxfId="153" tableBorderDxfId="154" totalsRowBorderDxfId="152">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7" dataDxfId="46" headerRowBorderDxfId="44" tableBorderDxfId="45" totalsRowBorderDxfId="43">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323.34458344907034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0.53601863425865304</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3.8032523145375308E-2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2.5821874995017424E-2</v>
      </c>
      <c r="H5" s="131">
        <v>45986.262384259258</v>
      </c>
      <c r="I5" s="129" t="str">
        <f>IFERROR(VLOOKUP(D5,DB!A:F,6,0),"")</f>
        <v>Power Cube</v>
      </c>
      <c r="J5" s="129" t="str">
        <f>IFERROR(VLOOKUP(D5,DB!A:G,7,0),"")</f>
        <v>No BB Design+Weak</v>
      </c>
      <c r="K5" s="133" t="s">
        <v>39028</v>
      </c>
      <c r="L5" s="134" t="str">
        <f>IFERROR(VLOOKUP(D5,DB!A:I,9,0),"")</f>
        <v>Latis</v>
      </c>
    </row>
    <row r="6" spans="1:15" ht="15" customHeight="1">
      <c r="A6" s="128"/>
      <c r="B6" s="129" t="str">
        <f>IFERROR(VLOOKUP(D6,DB!A:K,11,0),"")</f>
        <v/>
      </c>
      <c r="C6" s="129"/>
      <c r="D6" s="127"/>
      <c r="E6" s="130"/>
      <c r="F6" s="131"/>
      <c r="G6" s="132">
        <f ca="1">IFERROR(NOW()-F6,"-")</f>
        <v>45986.293009374996</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45986.293009374996</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45986.293009374996</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45986.293009374996</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45986.293009374996</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45986.293009374996</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45986.293009374996</v>
      </c>
      <c r="H12" s="131"/>
      <c r="I12" s="129" t="str">
        <f>IFERROR(VLOOKUP(D12,DB!A:F,6,0),"")</f>
        <v/>
      </c>
      <c r="J12" s="129" t="str">
        <f>IFERROR(VLOOKUP(D12,DB!A:G,7,0),"")</f>
        <v/>
      </c>
      <c r="K12" s="133"/>
      <c r="L12" s="134" t="str">
        <f>IFERROR(VLOOKUP(D12,DB!A:I,9,0),"")</f>
        <v/>
      </c>
    </row>
    <row r="13" spans="1:15" s="64" customFormat="1" ht="15" customHeight="1">
      <c r="A13" s="153"/>
      <c r="B13" s="152" t="str">
        <f>IFERROR(VLOOKUP(D13,DB!A:K,11,0),"")</f>
        <v/>
      </c>
      <c r="C13" s="152"/>
      <c r="D13" s="59"/>
      <c r="E13" s="151"/>
      <c r="F13" s="150"/>
      <c r="G13" s="149">
        <f ca="1">IFERROR(NOW()-F13,"-")</f>
        <v>45986.293009374996</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45986.293009374996</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45986.293009374996</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45986.293009374996</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45986.293009374996</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45986.293009374996</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45986.293009374996</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45986.293009374996</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45986.293009374996</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45986.293009374996</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45986.293009374996</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45986.293009374996</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45986.293009374996</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45986.293009374996</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45986.293009374996</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45986.293009374996</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45986.293009374996</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45986.293009374996</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45986.293009374996</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45986.293009374996</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45986.293009374996</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45986.293009374996</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45986.293009374996</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45986.293009374996</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45986.293009374996</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45986.293009374996</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45986.293009374996</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45986.293009374996</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45986.293009374996</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45986.293009374996</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45986.293009374996</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45986.293009374996</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45986.293009374996</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45986.293009374996</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45986.293009374996</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45986.293009374996</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45986.293009374996</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45986.293009374996</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45986.293009374996</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45986.293009374996</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45986.293009374996</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45986.293009374996</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45986.293009374996</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45986.293009374996</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45986.293009374996</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45986.293009374996</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45986.293009374996</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45986.293009374996</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45986.293009374996</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45986.293009374996</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45986.293009374996</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45986.293009374996</v>
      </c>
      <c r="H64" s="150"/>
      <c r="I64" s="152" t="str">
        <f>IFERROR(VLOOKUP(D64,DB!A:F,6,0),"")</f>
        <v/>
      </c>
      <c r="J64" s="152" t="str">
        <f>IFERROR(VLOOKUP(D64,DB!A:G,7,0),"")</f>
        <v/>
      </c>
      <c r="K64" s="148"/>
      <c r="L64" s="147" t="str">
        <f>IFERROR(VLOOKUP(D64,DB!A:I,9,0),"")</f>
        <v/>
      </c>
    </row>
    <row r="65" spans="1:12" s="64" customFormat="1" ht="15" customHeight="1">
      <c r="A65" s="153"/>
      <c r="B65" s="152" t="str">
        <f>IFERROR(VLOOKUP(D65,DB!A:K,11,0),"")</f>
        <v/>
      </c>
      <c r="C65" s="152"/>
      <c r="D65" s="59"/>
      <c r="E65" s="151"/>
      <c r="F65" s="150"/>
      <c r="G65" s="149">
        <f ca="1">IFERROR(NOW()-F65,"-")</f>
        <v>45986.293009374996</v>
      </c>
      <c r="H65" s="150"/>
      <c r="I65" s="152" t="str">
        <f>IFERROR(VLOOKUP(D65,DB!A:F,6,0),"")</f>
        <v/>
      </c>
      <c r="J65" s="152" t="str">
        <f>IFERROR(VLOOKUP(D65,DB!A:G,7,0),"")</f>
        <v/>
      </c>
      <c r="K65" s="148"/>
      <c r="L65" s="147" t="str">
        <f>IFERROR(VLOOKUP(D65,DB!A:I,9,0),"")</f>
        <v/>
      </c>
    </row>
    <row r="66" spans="1:12" s="64" customFormat="1" ht="15" customHeight="1">
      <c r="F66" s="146"/>
      <c r="G66" s="145"/>
      <c r="H66" s="146"/>
      <c r="K66" s="144"/>
    </row>
    <row r="67" spans="1:12" s="64" customFormat="1" ht="15" customHeight="1">
      <c r="F67" s="146"/>
      <c r="G67" s="145"/>
      <c r="H67" s="146"/>
      <c r="K67" s="144"/>
    </row>
    <row r="68" spans="1:12" s="64" customFormat="1" ht="15" customHeight="1">
      <c r="F68" s="146"/>
      <c r="G68" s="145"/>
      <c r="H68" s="146"/>
      <c r="K68" s="144"/>
    </row>
    <row r="69" spans="1:12" s="64" customFormat="1" ht="15" customHeight="1">
      <c r="F69" s="146"/>
      <c r="G69" s="145"/>
      <c r="H69" s="146"/>
      <c r="K69" s="144"/>
    </row>
    <row r="70" spans="1:12" s="64" customFormat="1" ht="15" customHeight="1">
      <c r="F70" s="146"/>
      <c r="G70" s="145"/>
      <c r="H70" s="146"/>
      <c r="K70" s="144"/>
    </row>
  </sheetData>
  <customSheetViews>
    <customSheetView guid="{F6042A99-DD27-4453-835D-0834D95730CC}" filter="1" showAutoFilter="1">
      <pageMargins left="0" right="0" top="0" bottom="0" header="0" footer="0"/>
      <autoFilter ref="B1:M1" xr:uid="{093B72BE-1A25-4798-AC96-2787BD55351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tabSelected="1" workbookViewId="0">
      <pane ySplit="1" topLeftCell="A2" activePane="bottomLeft" state="frozen"/>
      <selection pane="bottomLeft" activeCell="E7" sqref="E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161.29317141203501</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1.9055903935150127</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39113</v>
      </c>
      <c r="B5" s="18" t="str">
        <f>IFERROR(VLOOKUP(D5,DB!A:K,11,0),"")</f>
        <v>R2</v>
      </c>
      <c r="C5" s="18">
        <v>1</v>
      </c>
      <c r="D5" s="18" t="s">
        <v>22260</v>
      </c>
      <c r="E5" s="102" t="s">
        <v>39021</v>
      </c>
      <c r="F5" s="103">
        <v>45985.863032407404</v>
      </c>
      <c r="G5" s="104">
        <f ca="1">IFERROR(NOW()-F5,"-")</f>
        <v>0.42997696759266546</v>
      </c>
      <c r="H5" s="142">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3" t="s">
        <v>39115</v>
      </c>
      <c r="B6" s="18" t="str">
        <f>IFERROR(VLOOKUP(D6,DB!A:K,11,0),"")</f>
        <v>R2</v>
      </c>
      <c r="C6" s="18">
        <v>1</v>
      </c>
      <c r="D6" s="61" t="s">
        <v>38840</v>
      </c>
      <c r="E6" s="102" t="s">
        <v>39021</v>
      </c>
      <c r="F6" s="103">
        <v>45986.136122685188</v>
      </c>
      <c r="G6" s="104">
        <f ca="1">IFERROR(NOW()-F7,"-")</f>
        <v>45986.293009374996</v>
      </c>
      <c r="H6" s="103">
        <v>45986.060659722221</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45986.293009374996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45986.293009374996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45986.293009374996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45986.293009374996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45986.293009374996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45986.293009374996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45986.293009374996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45986.293009374996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45986.293009374996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45986.293009374996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45986.293009374996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45986.293009374996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45986.293009374996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45986.293009374996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45986.293009374996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45986.293009374996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45986.293009374996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45986.293009374996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45986.293009374996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45986.293009374996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45986.293009374996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45986.293009374996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45986.293009374996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45986.293009374996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45986.293009374996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45986.293009374996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45986.293009374996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45986.293009374996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45986.293009374996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45986.293009374996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45986.293009374996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45986.293009374996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45986.293009374996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45986.293009374996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45986.293009374996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45986.293009374996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45986.293009374996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45986.293009374996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45986.293009374996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45986.293009374996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45986.293009374996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45986.293009374996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45986.293009374996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45986.293009374996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45986.293009374996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45986.293009374996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45986.293009374996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45986.293009374996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45986.293009374996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45986.293009374996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45986.293009374996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45986.293009374996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45986.293009374996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45986.293009374996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45986.293009374996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45986.293009374996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45986.293009374996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45986.293009374996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45986.293009374996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45986.293009374996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45986.293009374996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45986.293009374996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45986.293009374996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45986.293009374996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45986.293009374996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45986.293009374996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45986.293009374996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45986.293009374996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45986.293009374996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45986.293009374996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45986.293009374996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45986.293009374996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45986.293009374996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45986.293009374996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45986.293009374996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45986.293009374996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45986.293009374996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45986.293009374996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45986.293009374996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45986.293009374996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45986.293009374996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45986.293009374996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45986.293009374996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45986.293009374996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45986.293009374996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45986.293009374996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45986.293009374996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45986.293009374996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45986.293009374996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45986.293009374996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45986.293009374996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45986.293009374996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45986.293009374996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45986.293009374996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45986.293009374996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45986.293009374996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45986.293009374996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45986.293009374996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45986.293009374996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45986.293009374996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45986.293009374996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45986.293009374996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45986.293009374996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45986.293009374996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45986.293009374996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45986.293009374996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45986.293009374996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45986.293009374996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45986.293009374996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45986.293009374996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45986.293009374996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45986.293009374996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45986.293009374996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45986.293009374996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45986.293009374996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45986.293009374996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45986.293009374996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45986.293009374996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45986.293009374996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45986.293009374996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45986.293009374996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45986.293009374996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45986.293009374996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E5" sqref="E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6" ca="1" si="0">IFERROR(NOW()-F2,"-")</f>
        <v>45986.293009374996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45986.293009374996</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45986.293009374996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45986.293009374996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45986.293009374996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45986.293009374996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45986.293009374996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45986.293009374996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45986.293009374996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45986.293009374996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45986.293009374996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45986.293009374996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45986.293009374996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45986.293009374996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45986.293009374996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45986.293009374996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45986.293009374996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45986.293009374996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45986.293009374996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45986.293009374996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45986.293009374996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45986.293009374996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45986.293009374996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45986.293009374996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45986.293009374996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45986.293009374996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45986.293009374996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45986.293009374996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45986.293009374996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45986.293009374996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45986.293009374996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45986.293009374996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45986.293009374996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45986.293009374996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45986.293009374996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45986.293009374996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45986.293009374996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45986.293009374996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45986.293009374996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45986.293009374996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45986.293009374996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45986.293009374996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45986.293009374996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45986.293009374996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45986.293009374996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45986.293009374996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45986.293009374996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45986.293009374996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45986.293009374996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45986.293009374996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45986.293009374996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45986.293009374996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45986.293009374996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45986.293009374996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45986.293009374996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45986.293009374996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45986.293009374996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45986.293009374996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45986.293009374996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45986.293009374996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45986.293009374996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45986.293009374996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45986.293009374996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45986.293009374996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45986.293009374996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45986.293009374996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45986.293009374996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45986.293009374996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45986.293009374996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45986.293009374996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45986.293009374996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45986.293009374996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45986.293009374996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45986.293009374996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45986.293009374996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45986.293009374996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45986.293009374996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45986.293009374996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45986.293009374996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45986.293009374996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45986.293009374996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45986.293009374996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45986.293009374996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45986.293009374996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45986.293009374996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45986.293009374996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45986.293009374996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45986.293009374996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45986.293009374996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45986.293009374996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45986.293009374996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45986.293009374996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45986.293009374996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45986.293009374996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45986.293009374996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45986.293009374996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45986.293009374996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45986.293009374996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45986.293009374996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45986.293009374996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45986.293009374996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45986.293009374996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45986.293009374996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45986.293009374996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45986.293009374996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45986.293009374996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45986.293009374996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45986.293009374996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45986.293009374996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45986.293009374996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45986.293009374996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45986.293009374996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45986.293009374996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45986.293009374996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45986.293009374996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45986.293009374996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45986.293009374996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45986.293009374996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45986.293009374996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45986.293009374996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45986.293009374996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45986.293009374996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45986.293009374996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45986.293009374996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45986.293009374996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45986.293009374996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45986.293009374996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45986.293009374996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45986.293009374996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45986.293009374996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45986.293009374996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45986.293009374996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45986.293009374996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45986.293009374996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45986.293009374996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45986.293009374996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45986.293009374996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45986.293009374996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45986.293009374996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45986.293009374996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45986.293009374996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45986.293009374996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45986.293009374996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45986.293009374996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45986.293009374996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45986.293009374996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45986.293009374996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45986.293009374996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45986.293009374996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45986.293009374996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45986.293009374996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45986.293009374996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45986.293009374996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45986.293009374996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45986.293009374996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45986.293009374996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45986.293009374996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45986.293009374996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45986.293009374996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45986.293009374996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45986.293009374996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45986.293009374996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45986.293009374996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45986.293009374996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45986.293009374996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45986.293009374996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45986.293009374996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45986.293009374996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45986.293009374996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45986.293009374996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45986.293009374996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45986.293009374996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45986.293009374996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45986.293009374996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45986.293009374996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45986.293009374996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45986.293009374996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45986.293009374996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45986.293009374996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45986.293009374996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45986.293009374996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45986.293009374996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45986.293009374996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45986.293009374996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45986.293009374996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45986.293009374996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45986.293009374996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45986.293009374996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45986.293009374996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45986.293009374996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45986.293009374996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45986.293009374996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45986.293009374996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45986.293009374996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45986.293009374996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45986.293009374996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45986.293009374996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45986.293009374996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45986.293009374996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45986.293009374996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45986.293009374996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45986.293009374996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45986.293009374996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45986.293009374996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45986.293009374996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45986.293009374996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45986.293009374996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45986.293009374996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45986.293009374996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45986.293009374996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45986.293009374996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45986.293009374996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45986.293009374996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45986.293009374996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45986.293009374996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45986.293009374996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45986.293009374996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45986.293009374996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45986.293009374996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45986.293009374996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45986.293009374996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45986.293009374996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45986.293009374996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45986.293009374996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45986.293009374996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45986.293009374996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45986.293009374996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45986.293009374996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45986.293009374996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45986.293009374996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45986.293009374996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45986.293009374996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45986.293009374996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45986.293009374996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45986.293009374996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45986.293009374996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45986.293009374996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45986.293009374996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45986.293009374996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45986.293009374996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45986.293009374996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45986.293009374996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45986.293009374996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45986.293009374996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45986.293009374996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45986.293009374996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45986.293009374996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45986.293009374996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45986.293009374996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45986.293009374996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45986.293009374996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45986.293009374996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45986.293009374996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45986.293009374996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45986.293009374996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45986.293009374996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45986.293009374996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45986.293009374996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45986.293009374996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45986.293009374996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45986.293009374996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45986.293009374996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45986.293009374996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45986.293009374996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45986.293009374996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45986.293009374996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45986.293009374996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45986.293009374996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45986.293009374996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45986.293009374996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45986.293009374996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45986.293009374996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45986.293009374996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45986.293009374996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45986.293009374996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45986.293009374996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45986.293009374996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45986.293009374996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45986.293009374996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45986.293009374996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45986.293009374996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45986.293009374996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45986.293009374996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45986.293009374996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45986.293009374996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45986.293009374996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45986.293009374996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45986.293009374996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45986.293009374996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45986.293009374996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45986.293009374996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45986.293009374996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45986.293009374996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45986.293009374996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45986.293009374996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45986.293009374996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45986.293009374996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45986.293009374996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45986.293009374996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45986.293009374996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45986.293009374996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45986.293009374996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45986.293009374996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45986.293009374996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45986.293009374996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45986.293009374996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45986.293009374996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45986.293009374996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45986.293009374996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45986.293009374996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45986.293009374996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45986.293009374996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45986.293009374996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45986.293009374996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45986.293009374996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45986.293009374996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45986.293009374996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45986.293009374996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45986.293009374996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45986.293009374996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45986.293009374996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45986.293009374996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45986.293009374996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45986.293009374996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45986.293009374996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45986.293009374996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45986.293009374996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45986.293009374996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45986.293009374996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45986.293009374996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45986.293009374996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45986.293009374996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45986.293009374996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45986.293009374996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45986.293009374996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45986.293009374996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45986.293009374996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45986.293009374996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45986.293009374996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45986.293009374996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45986.293009374996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45986.293009374996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45986.293009374996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45986.293009374996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45986.293009374996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45986.293009374996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45986.293009374996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45986.293009374996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45986.293009374996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45986.293009374996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45986.293009374996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45986.293009374996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45986.293009374996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45986.293009374996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45986.293009374996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45986.293009374996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45986.293009374996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45986.293009374996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45986.293009374996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45986.293009374996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45986.293009374996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45986.293009374996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45986.293009374996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45986.293009374996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45986.293009374996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45986.293009374996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45986.293009374996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45986.293009374996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45986.293009374996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45986.293009374996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45986.293009374996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45986.293009374996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45986.293009374996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45986.293009374996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45986.293009374996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45986.293009374996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45986.293009374996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45986.293009374996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45986.293009374996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45986.293009374996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45986.293009374996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45986.293009374996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45986.293009374996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45986.293009374996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45986.293009374996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45986.293009374996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45986.293009374996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45986.293009374996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45986.293009374996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45986.293009374996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45986.293009374996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45986.293009374996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45986.293009374996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45986.293009374996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45986.293009374996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45986.293009374996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45986.293009374996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45986.293009374996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45986.293009374996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45986.293009374996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45986.293009374996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45986.293009374996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45986.293009374996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45986.293009374996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45986.293009374996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45986.293009374996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45986.293009374996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45986.293009374996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45986.293009374996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45986.293009374996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45986.293009374996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45986.293009374996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45986.293009374996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45986.293009374996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45986.293009374996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45986.293009374996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45986.293009374996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45986.293009374996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45986.293009374996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45986.293009374996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45986.293009374996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45986.293009374996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45986.293009374996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45986.293009374996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45986.293009374996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45986.293009374996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45986.293009374996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45986.293009374996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45986.293009374996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45986.293009374996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45986.293009374996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45986.293009374996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45986.293009374996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45986.293009374996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45986.293009374996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45986.293009374996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45986.293009374996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45986.293009374996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45986.293009374996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45986.293009374996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45986.293009374996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45986.293009374996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45986.293009374996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45986.293009374996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45986.293009374996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45986.293009374996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45986.293009374996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45986.293009374996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45986.293009374996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45986.293009374996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45986.293009374996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45986.293009374996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45986.293009374996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45986.293009374996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45986.293009374996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45986.293009374996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45986.293009374996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45986.293009374996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45986.293009374996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45986.293009374996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45986.293009374996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45986.293009374996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45986.293009374996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45986.293009374996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45986.293009374996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45986.293009374996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45986.293009374996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45986.293009374996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45986.293009374996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45986.293009374996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45986.293009374996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45986.293009374996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45986.293009374996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45986.293009374996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45986.293009374996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45986.293009374996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45986.293009374996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45986.293009374996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45986.293009374996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45986.293009374996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45986.293009374996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45986.293009374996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45986.293009374996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45986.293009374996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45986.293009374996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45986.293009374996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45986.293009374996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45986.293009374996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45986.293009374996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45986.293009374996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45986.293009374996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45986.293009374996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45986.293009374996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45986.293009374996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45986.293009374996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45986.293009374996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45986.293009374996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45986.293009374996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45986.293009374996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45986.293009374996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45986.293009374996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45986.293009374996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45986.293009374996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45986.293009374996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45986.293009374996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45986.293009374996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45986.293009374996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45986.293009374996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45986.293009374996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45986.293009374996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45986.293009374996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45986.293009374996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45986.293009374996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45986.293009374996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45986.293009374996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45986.293009374996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45986.293009374996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45986.293009374996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45986.293009374996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45986.293009374996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45986.293009374996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45986.293009374996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45986.293009374996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45986.293009374996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45986.293009374996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45986.293009374996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45986.293009374996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45986.293009374996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45986.293009374996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45986.293009374996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45986.293009374996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45986.293009374996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45986.293009374996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45986.293009374996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45986.293009374996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45986.293009374996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45986.293009374996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45986.293009374996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45986.293009374996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45986.293009374996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45986.293009374996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45986.293009374996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45986.293009374996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45986.293009374996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45986.293009374996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45986.293009374996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45986.293009374996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45986.293009374996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45986.293009374996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45986.293009374996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45986.293009374996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45986.293009374996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45986.293009374996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45986.293009374996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45986.293009374996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45986.293009374996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45986.293009374996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45986.293009374996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45986.293009374996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45986.293009374996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45986.293009374996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45986.293009374996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45986.293009374996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45986.293009374996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45986.293009374996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45986.293009374996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45986.293009374996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45986.293009374996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45986.293009374996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45986.293009374996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45986.293009374996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45986.293009374996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45986.293009374996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45986.293009374996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45986.293009374996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45986.293009374996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45986.293009374996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45986.293009374996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45986.293009374996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45986.293009374996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45986.293009374996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45986.293009374996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45986.293009374996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45986.293009374996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45986.293009374996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45986.293009374996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45986.293009374996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45986.293009374996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45986.293009374996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45986.293009374996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45986.293009374996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45986.293009374996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45986.293009374996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45986.293009374996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45986.293009374996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45986.293009374996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45986.293009374996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45986.293009374996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45986.293009374996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45986.293009374996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45986.293009374996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45986.293009374996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45986.293009374996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45986.293009374996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45986.293009374996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45986.293009374996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45986.293009374996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45986.293009374996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45986.293009374996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45986.293009374996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45986.293009374996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45986.293009374996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45986.293009374996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45986.293009374996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45986.293009374996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45986.293009374996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45986.293009374996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45986.293009374996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45986.293009374996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45986.293009374996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45986.293009374996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45986.293009374996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45986.293009374996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45986.293009374996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45986.293009374996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45986.293009374996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45986.293009374996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45986.293009374996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45986.293009374996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45986.293009374996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45986.293009374996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45986.293009374996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45986.293009374996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45986.293009374996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45986.293009374996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45986.293009374996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45986.293009374996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45986.293009374996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45986.293009374996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45986.293009374996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45986.293009374996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45986.293009374996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45986.293009374996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45986.293009374996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45986.293009374996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45986.293009374996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45986.293009374996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45986.293009374996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45986.293009374996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45986.293009374996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45986.293009374996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45986.293009374996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45986.293009374996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45986.293009374996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45986.293009374996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45986.293009374996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45986.293009374996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45986.293009374996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45986.293009374996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45986.293009374996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45986.293009374996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45986.293009374996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45986.293009374996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45986.293009374996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45986.293009374996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45986.293009374996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45986.293009374996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45986.293009374996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45986.293009374996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45986.293009374996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45986.293009374996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45986.293009374996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45986.293009374996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45986.293009374996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45986.293009374996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45986.293009374996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45986.293009374996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45986.293009374996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45986.293009374996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45986.293009374996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45986.293009374996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45986.293009374996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45986.293009374996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45986.293009374996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45986.293009374996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45986.293009374996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45986.293009374996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45986.293009374996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45986.293009374996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45986.293009374996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45986.293009374996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45986.293009374996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45986.293009374996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45986.293009374996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45986.293009374996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45986.293009374996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45986.293009374996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45986.293009374996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45986.293009374996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45986.293009374996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45986.293009374996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45986.293009374996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45986.293009374996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45986.293009374996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45986.293009374996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45986.293009374996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45986.293009374996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45986.293009374996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45986.293009374996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45986.293009374996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45986.293009374996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45986.293009374996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45986.293009374996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45986.293009374996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45986.293009374996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45986.293009374996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45986.293009374996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45986.293009374996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45986.293009374996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45986.293009374996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45986.293009374996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45986.293009374996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45986.293009374996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45986.293009374996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45986.293009374996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45986.293009374996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45986.293009374996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45986.293009374996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45986.293009374996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45986.293009374996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45986.293009374996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45986.293009374996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45986.293009374996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45986.293009374996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45986.293009374996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45986.293009374996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45986.293009374996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45986.293009374996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45986.293009374996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45986.293009374996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45986.293009374996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45986.293009374996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45986.293009374996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45986.293009374996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45986.293009374996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45986.293009374996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45986.293009374996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45986.293009374996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45986.293009374996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45986.293009374996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45986.293009374996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45986.293009374996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45986.293009374996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45986.293009374996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45986.293009374996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45986.293009374996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45986.293009374996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45986.293009374996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45986.293009374996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45986.293009374996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45986.293009374996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45986.293009374996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45986.293009374996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45986.293009374996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45986.293009374996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45986.293009374996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45986.293009374996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45986.293009374996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45986.293009374996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45986.293009374996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45986.293009374996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45986.293009374996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45986.293009374996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45986.293009374996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45986.293009374996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45986.293009374996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45986.293009374996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45986.293009374996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45986.293009374996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45986.293009374996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45986.293009374996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45986.293009374996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45986.293009374996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45986.293009374996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45986.293009374996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45986.293009374996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45986.293009374996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45986.293009374996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45986.293009374996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45986.293009374996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45986.293009374996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45986.293009374996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45986.293009374996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45986.293009374996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45986.293009374996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45986.293009374996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45986.293009374996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45986.293009374996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45986.293009374996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45986.293009374996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45986.293009374996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45986.293009374996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45986.293009374996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45986.293009374996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45986.293009374996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45986.293009374996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45986.293009374996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45986.293009374996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45986.293009374996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45986.293009374996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45986.293009374996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45986.293009374996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45986.293009374996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45986.293009374996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45986.293009374996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45986.293009374996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45986.293009374996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45986.293009374996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45986.293009374996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45986.293009374996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45986.293009374996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45986.293009374996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45986.293009374996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45986.293009374996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45986.293009374996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45986.293009374996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45986.293009374996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45986.293009374996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45986.293009374996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45986.293009374996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45986.293009374996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45986.293009374996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45986.293009374996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45986.293009374996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45986.293009374996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45986.293009374996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45986.293009374996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45986.293009374996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45986.293009374996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45986.293009374996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45986.293009374996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45986.293009374996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45986.293009374996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45986.293009374996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45986.293009374996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45986.293009374996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45986.293009374996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45986.293009374996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45986.293009374996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45986.293009374996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45986.293009374996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45986.293009374996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45986.293009374996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45986.293009374996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45986.293009374996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45986.293009374996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45986.293009374996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45986.293009374996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45986.293009374996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45986.293009374996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45986.293009374996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45986.293009374996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45986.293009374996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45986.293009374996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45986.293009374996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45986.293009374996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45986.293009374996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45986.293009374996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45986.293009374996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45986.293009374996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45986.293009374996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45986.293009374996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45986.293009374996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45986.293009374996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45986.293009374996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45986.293009374996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45986.293009374996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45986.293009374996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45986.293009374996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45986.293009374996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45986.293009374996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45986.293009374996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45986.293009374996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45986.293009374996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45986.293009374996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45986.293009374996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45986.293009374996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45986.293009374996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45986.293009374996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45986.293009374996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45986.293009374996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45986.293009374996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45986.293009374996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45986.293009374996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45986.293009374996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45986.293009374996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45986.293009374996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45986.293009374996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45986.293009374996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45986.293009374996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45986.293009374996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45986.293009374996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45986.293009374996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45986.293009374996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45986.293009374996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45986.293009374996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45986.293009374996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45986.293009374996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45986.293009374996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45986.293009374996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45986.293009374996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45986.293009374996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45986.293009374996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45986.293009374996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45986.293009374996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45986.293009374996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45986.293009374996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45986.293009374996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45986.293009374996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45986.293009374996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45986.293009374996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45986.293009374996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45986.293009374996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45986.293009374996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45986.293009374996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45986.293009374996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45986.293009374996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45986.293009374996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45986.293009374996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45986.293009374996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45986.293009374996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45986.293009374996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45986.293009374996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45986.293009374996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45986.293009374996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45986.293009374996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45986.293009374996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45986.293009374996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45986.293009374996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45986.293009374996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45986.293009374996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45986.293009374996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45986.293009374996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45986.293009374996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45986.293009374996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45986.293009374996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45986.293009374996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45986.293009374996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45986.293009374996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45986.293009374996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45986.293009374996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45986.293009374996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45986.293009374996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45986.293009374996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45986.293009374996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45986.293009374996</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282.81229178240028</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0.46640057869808516</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45986.293009374996</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t="s">
        <v>39124</v>
      </c>
      <c r="E5" s="94"/>
      <c r="F5" s="95"/>
      <c r="G5" s="96">
        <f t="shared" ref="G5:G67" ca="1" si="1">IFERROR(NOW()-F5,"")</f>
        <v>45986.293009374996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45986.293009374996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45986.293009374996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45986.293009374996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45986.293009374996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45986.293009374996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45986.293009374996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45986.293009374996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45986.293009374996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45986.293009374996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45986.293009374996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45986.293009374996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45986.293009374996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45986.293009374996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45986.293009374996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45986.293009374996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45986.293009374996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45986.293009374996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45986.293009374996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45986.293009374996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45986.293009374996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45986.293009374996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45986.293009374996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45986.293009374996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45986.293009374996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45986.293009374996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45986.293009374996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45986.293009374996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45986.293009374996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45986.293009374996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45986.293009374996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45986.293009374996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45986.293009374996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45986.293009374996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45986.293009374996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45986.293009374996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45986.293009374996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45986.293009374996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45986.293009374996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45986.293009374996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45986.293009374996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45986.293009374996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45986.293009374996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45986.293009374996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45986.293009374996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45986.293009374996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45986.293009374996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45986.293009374996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45986.293009374996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45986.293009374996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45986.293009374996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45986.293009374996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45986.293009374996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45986.293009374996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45986.293009374996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45986.293009374996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45986.293009374996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45986.293009374996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45986.293009374996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45986.293009374996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45986.293009374996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45986.293009374996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45986.293009374996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45986.293009374996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45986.293009374996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45986.293009374996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45986.293009374996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45986.293009374996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45986.293009374996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45986.293009374996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45986.293009374996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45986.293009374996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45986.293009374996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45986.293009374996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45986.293009374996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45986.293009374996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45986.293009374996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45986.293009374996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45986.293009374996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45986.293009374996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45986.293009374996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45986.293009374996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45986.293009374996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45986.293009374996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45986.293009374996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45986.293009374996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45986.293009374996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45986.293009374996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45986.293009374996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45986.293009374996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45986.293009374996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45986.293009374996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45986.293009374996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45986.293009374996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45986.293009374996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45986.293009374996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45986.293009374996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45986.293009374996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45986.293009374996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45986.293009374996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45986.293009374996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45986.293009374996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45986.293009374996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45986.293009374996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45986.293009374996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45986.293009374996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45986.293009374996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45986.293009374996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45986.293009374996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45986.293009374996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45986.293009374996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45986.293009374996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45986.293009374996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45986.293009374996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45986.293009374996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45986.293009374996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45986.293009374996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45986.293009374996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45986.293009374996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45986.293009374996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45986.293009374996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45986.293009374996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45986.293009374996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45986.293009374996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45986.293009374996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45986.293009374996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45986.293009374996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45986.293009374996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45986.293009374996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45986.293009374996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45986.293009374996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45986.293009374996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45986.293009374996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45986.293009374996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45986.293009374996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45986.293009374996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45986.293009374996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45986.293009374996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45986.293009374996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45986.293009374996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45986.293009374996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45986.293009374996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45986.293009374996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45986.293009374996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45986.293009374996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45986.293009374996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45986.293009374996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45986.293009374996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45986.293009374996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45986.293009374996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45986.293009374996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45986.293009374996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45986.293009374996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45986.293009374996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45986.293009374996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45986.293009374996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45986.293009374996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45986.293009374996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45986.293009374996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45986.293009374996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45986.293009374996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45986.293009374996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45986.293009374996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45986.293009374996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45986.293009374996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45986.293009374996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45986.293009374996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45986.293009374996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45986.293009374996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45986.293009374996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45986.293009374996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45986.293009374996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45986.293009374996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45986.293009374996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45986.293009374996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45986.293009374996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45986.293009374996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45986.293009374996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45986.293009374996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45986.293009374996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45986.293009374996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45986.293009374996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45986.293009374996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45986.293009374996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45986.293009374996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45986.293009374996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45986.293009374996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45986.293009374996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45986.293009374996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45986.293009374996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45986.293009374996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45986.293009374996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45986.293009374996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45986.293009374996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45986.293009374996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45986.293009374996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45986.293009374996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45986.293009374996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45986.293009374996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45986.293009374996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45986.293009374996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45986.293009374996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45986.293009374996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45986.293009374996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45986.293009374996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45986.293009374996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45986.293009374996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45986.293009374996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45986.293009374996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45986.293009374996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45986.293009374996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45986.293009374996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45986.293009374996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45986.293009374996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45986.293009374996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45986.293009374996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45986.293009374996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45986.293009374996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45986.293009374996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45986.293009374996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45986.293009374996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45986.293009374996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45986.293009374996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45986.293009374996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45986.293009374996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45986.293009374996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45986.293009374996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45986.293009374996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45986.293009374996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45986.293009374996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45986.293009374996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45986.293009374996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45986.293009374996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45986.293009374996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45986.293009374996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45986.293009374996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45986.293009374996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45986.293009374996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45986.293009374996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45986.293009374996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45986.293009374996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45986.293009374996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45986.293009374996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45986.293009374996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45986.293009374996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45986.293009374996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45986.293009374996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45986.293009374996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45986.293009374996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45986.293009374996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45986.293009374996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45986.293009374996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45986.293009374996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45986.293009374996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45986.293009374996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45986.293009374996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45986.293009374996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45986.293009374996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45986.293009374996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45986.293009374996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45986.293009374996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45986.293009374996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45986.293009374996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45986.293009374996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45986.293009374996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45986.293009374996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45986.293009374996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45986.293009374996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45986.293009374996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45986.293009374996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45986.293009374996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45986.293009374996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45986.293009374996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45986.293009374996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45986.293009374996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45986.293009374996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45986.293009374996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45986.293009374996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45986.293009374996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45986.293009374996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45986.293009374996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45986.293009374996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45986.293009374996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45986.293009374996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45986.293009374996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45986.293009374996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45986.293009374996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45986.293009374996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45986.293009374996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45986.293009374996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45986.293009374996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45986.293009374996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45986.293009374996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45986.293009374996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45986.293009374996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45986.293009374996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45986.293009374996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45986.293009374996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45986.293009374996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45986.293009374996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45986.293009374996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45986.293009374996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45986.293009374996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45986.293009374996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45986.293009374996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45986.293009374996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45986.293009374996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45986.293009374996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45986.293009374996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45986.293009374996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45986.293009374996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45986.293009374996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45986.293009374996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45986.293009374996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45986.293009374996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45986.293009374996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45986.293009374996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45986.293009374996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45986.293009374996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45986.293009374996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45986.293009374996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45986.293009374996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45986.293009374996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45986.293009374996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45986.293009374996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45986.293009374996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45986.293009374996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45986.293009374996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45986.293009374996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45986.293009374996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45986.293009374996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45986.293009374996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45986.293009374996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45986.293009374996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45986.293009374996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45986.293009374996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45986.293009374996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45986.293009374996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45986.293009374996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45986.293009374996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45986.293009374996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45986.293009374996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45986.293009374996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45986.293009374996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45986.293009374996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45986.293009374996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45986.293009374996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45986.293009374996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45986.293009374996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45986.293009374996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45986.293009374996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45986.293009374996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45986.293009374996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45986.293009374996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45986.293009374996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45986.293009374996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45986.293009374996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45986.293009374996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45986.293009374996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45986.293009374996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45986.293009374996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45986.293009374996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45986.293009374996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45986.293009374996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45986.293009374996</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N6" sqref="N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94.460949189808161</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39106</v>
      </c>
      <c r="F3" s="38">
        <v>45926.188877314817</v>
      </c>
      <c r="G3" s="108">
        <f t="shared" ref="G3" ca="1" si="0">IFERROR(NOW()-F3,"")</f>
        <v>60.104132060179836</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39106</v>
      </c>
      <c r="F4" s="110">
        <v>45948.661111111112</v>
      </c>
      <c r="G4" s="111">
        <f t="shared" ref="G4" ca="1" si="1">IFERROR(NOW()-F4,"")</f>
        <v>37.631898263884068</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4.9197107638829038</v>
      </c>
      <c r="H5" s="122">
        <v>45981.360798611109</v>
      </c>
      <c r="I5" s="109" t="str">
        <f>IFERROR(VLOOKUP(D5,DB!A:F,6,0),"")</f>
        <v>SCECO</v>
      </c>
      <c r="J5" s="109" t="str">
        <f>IFERROR(VLOOKUP(D5,DB!A:G,7,0),"")</f>
        <v>Dead</v>
      </c>
      <c r="K5" s="109" t="s">
        <v>39132</v>
      </c>
      <c r="L5" s="109" t="str">
        <f>IFERROR(VLOOKUP(D5,DB!A:I,9,0),"")</f>
        <v>Latis</v>
      </c>
    </row>
    <row r="6" spans="1:13">
      <c r="A6" s="109"/>
      <c r="B6" s="109" t="str">
        <f>IFERROR(VLOOKUP(D6,DB!A:K,11,0),"")</f>
        <v/>
      </c>
      <c r="C6" s="109"/>
      <c r="D6" s="109"/>
      <c r="E6" s="109"/>
      <c r="F6" s="109"/>
      <c r="G6" s="111">
        <f ca="1">IFERROR(NOW()-F6,"")</f>
        <v>45986.293009374996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45986.293009374996</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45986.293009374996</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45986.293009374996</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45986.293009374996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45986.293009374996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45986.293009374996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45986.293009374996</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45986.293009374996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45986.293009374996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45986.293009374996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45986.293009374996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45986.293009374996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45986.293009374996</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45986.293009374996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45986.293009374996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45986.293009374996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45986.293009374996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45986.293009374996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45986.293009374996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45986.293009374996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45986.293009374996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45986.293009374996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45986.293009374996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45986.293009374996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45986.293009374996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45986.293009374996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45986.293009374996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45986.293009374996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45986.293009374996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45986.293009374996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45986.293009374996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45986.293009374996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45986.293009374996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45986.293009374996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45986.293009374996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45986.293009374996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45986.293009374996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45986.293009374996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45986.293009374996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45986.293009374996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45986.293009374996</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F3" sqref="F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39133</v>
      </c>
      <c r="B2" s="137" t="str">
        <f>IFERROR(VLOOKUP(D2,DB!A:K,11,0),"")</f>
        <v>R6</v>
      </c>
      <c r="C2" s="138">
        <v>1</v>
      </c>
      <c r="D2" s="137" t="s">
        <v>37390</v>
      </c>
      <c r="E2" s="109" t="s">
        <v>39021</v>
      </c>
      <c r="F2" s="139">
        <v>45986.22452546296</v>
      </c>
      <c r="G2" s="75">
        <f ca="1">IFERROR(NOW()-F2,"-")</f>
        <v>6.8483912036754191E-2</v>
      </c>
      <c r="H2" s="139">
        <v>45986.2187037037</v>
      </c>
      <c r="I2" s="137" t="str">
        <f>IFERROR(VLOOKUP(D2,DB!A:F,6,0),"")</f>
        <v>Generator-SG</v>
      </c>
      <c r="J2" s="137" t="str">
        <f>IFERROR(VLOOKUP(D2,DB!A:G,7,0),"")</f>
        <v>Vandalized</v>
      </c>
      <c r="K2" s="140" t="s">
        <v>39134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45986.293009374996</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45986.293009374996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45986.293009374996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45986.293009374996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45986.293009374996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45986.293009374996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45986.293009374996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45986.293009374996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45986.293009374996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45986.293009374996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45986.293009374996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45986.293009374996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45986.293009374996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45986.293009374996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45986.293009374996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45986.293009374996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45986.293009374996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45986.293009374996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45986.293009374996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45986.293009374996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45986.293009374996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45986.293009374996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45986.293009374996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45986.293009374996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45986.293009374996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45986.293009374996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45986.293009374996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45986.293009374996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45986.293009374996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45986.293009374996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45986.293009374996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45986.293009374996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45986.293009374996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45986.293009374996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45986.293009374996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45986.293009374996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45986.293009374996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45986.293009374996</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45986.293009374996</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45986.293009374996</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2025-11-25T04:03:38Z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