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122" documentId="120_S{2AC9BD13-BADA-5192-A53E-5A8FF88502F6}" xr6:coauthVersionLast="47" xr6:coauthVersionMax="47" xr10:uidLastSave="{A6DD5BF6-ABA3-4FED-8F36-7952099E27EA}"/>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2" i="5" l="1"/>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23" i="5"/>
  <c r="L24" i="5"/>
  <c r="L25" i="5"/>
  <c r="L26" i="5"/>
  <c r="L27" i="5"/>
  <c r="L28" i="5"/>
  <c r="L29" i="5"/>
  <c r="L30" i="5"/>
  <c r="L31" i="5"/>
  <c r="J23" i="5"/>
  <c r="J24" i="5"/>
  <c r="J25" i="5"/>
  <c r="J26" i="5"/>
  <c r="J27" i="5"/>
  <c r="J28" i="5"/>
  <c r="J29" i="5"/>
  <c r="J30" i="5"/>
  <c r="J31" i="5"/>
  <c r="I23" i="5"/>
  <c r="I24" i="5"/>
  <c r="I25" i="5"/>
  <c r="I26" i="5"/>
  <c r="I27" i="5"/>
  <c r="I28" i="5"/>
  <c r="I29" i="5"/>
  <c r="I30" i="5"/>
  <c r="I31" i="5"/>
  <c r="B23" i="5"/>
  <c r="B24" i="5"/>
  <c r="B25" i="5"/>
  <c r="B26" i="5"/>
  <c r="B27" i="5"/>
  <c r="B28" i="5"/>
  <c r="B29" i="5"/>
  <c r="B30" i="5"/>
  <c r="B31" i="5"/>
  <c r="G23" i="5"/>
  <c r="G24" i="5"/>
  <c r="G25" i="5"/>
  <c r="G26" i="5"/>
  <c r="G27" i="5"/>
  <c r="G28" i="5"/>
  <c r="G29" i="5"/>
  <c r="G30" i="5"/>
  <c r="G31" i="5"/>
  <c r="G2" i="3"/>
  <c r="G3" i="3"/>
  <c r="D4" i="3"/>
  <c r="D3" i="3"/>
  <c r="D14" i="3"/>
  <c r="D11" i="3"/>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2" i="9"/>
  <c r="G2" i="9"/>
  <c r="I2" i="9"/>
  <c r="J2" i="9"/>
  <c r="L2" i="9"/>
  <c r="L6" i="5"/>
  <c r="L7" i="5"/>
  <c r="L8" i="5"/>
  <c r="L9" i="5"/>
  <c r="L10" i="5"/>
  <c r="L11" i="5"/>
  <c r="L12" i="5"/>
  <c r="L13" i="5"/>
  <c r="L14" i="5"/>
  <c r="L15" i="5"/>
  <c r="L16" i="5"/>
  <c r="L17" i="5"/>
  <c r="L18" i="5"/>
  <c r="L19" i="5"/>
  <c r="L20" i="5"/>
  <c r="L21" i="5"/>
  <c r="L22" i="5"/>
  <c r="J6" i="5"/>
  <c r="J7" i="5"/>
  <c r="J8" i="5"/>
  <c r="J9" i="5"/>
  <c r="J10" i="5"/>
  <c r="J11" i="5"/>
  <c r="J12" i="5"/>
  <c r="J13" i="5"/>
  <c r="J14" i="5"/>
  <c r="J15" i="5"/>
  <c r="J16" i="5"/>
  <c r="J17" i="5"/>
  <c r="J18" i="5"/>
  <c r="J19" i="5"/>
  <c r="J20" i="5"/>
  <c r="J21" i="5"/>
  <c r="J22" i="5"/>
  <c r="I6" i="5"/>
  <c r="I7" i="5"/>
  <c r="I8" i="5"/>
  <c r="I9" i="5"/>
  <c r="I10" i="5"/>
  <c r="I11" i="5"/>
  <c r="I12" i="5"/>
  <c r="I13" i="5"/>
  <c r="I14" i="5"/>
  <c r="I15" i="5"/>
  <c r="I16" i="5"/>
  <c r="I17" i="5"/>
  <c r="I18" i="5"/>
  <c r="I19" i="5"/>
  <c r="I20" i="5"/>
  <c r="I21" i="5"/>
  <c r="I22" i="5"/>
  <c r="B6" i="5"/>
  <c r="B7" i="5"/>
  <c r="B8" i="5"/>
  <c r="B9" i="5"/>
  <c r="B10" i="5"/>
  <c r="B11" i="5"/>
  <c r="B12" i="5"/>
  <c r="B13" i="5"/>
  <c r="B14" i="5"/>
  <c r="B15" i="5"/>
  <c r="B16" i="5"/>
  <c r="B17" i="5"/>
  <c r="B18" i="5"/>
  <c r="B19" i="5"/>
  <c r="B20" i="5"/>
  <c r="B21" i="5"/>
  <c r="B22" i="5"/>
  <c r="G6" i="5"/>
  <c r="G7" i="5"/>
  <c r="G8" i="5"/>
  <c r="G9" i="5"/>
  <c r="G10" i="5"/>
  <c r="G11" i="5"/>
  <c r="G12" i="5"/>
  <c r="G13" i="5"/>
  <c r="G14" i="5"/>
  <c r="G15" i="5"/>
  <c r="G16" i="5"/>
  <c r="G17" i="5"/>
  <c r="G18" i="5"/>
  <c r="G19" i="5"/>
  <c r="G20" i="5"/>
  <c r="G21" i="5"/>
  <c r="G2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D5" i="3"/>
  <c r="D7" i="3"/>
  <c r="D8" i="3"/>
  <c r="D9" i="3"/>
  <c r="D10" i="3"/>
  <c r="D12" i="3"/>
  <c r="D13"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alcChain>
</file>

<file path=xl/sharedStrings.xml><?xml version="1.0" encoding="utf-8"?>
<sst xmlns="http://schemas.openxmlformats.org/spreadsheetml/2006/main" count="181603" uniqueCount="39216">
  <si>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</si>
  <si>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</si>
  <si>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</si>
  <si>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</si>
  <si>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</si>
  <si>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</si>
  <si>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</si>
  <si>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</si>
  <si>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</si>
  <si>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</si>
  <si>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</si>
  <si>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</si>
  <si>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</si>
  <si>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</si>
  <si>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</si>
  <si>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</si>
  <si>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</si>
  <si>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</si>
  <si>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</si>
  <si>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</si>
  <si>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</si>
  <si>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</si>
  <si>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</si>
  <si>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</si>
  <si>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</si>
  <si>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</si>
  <si>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</si>
  <si>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</si>
  <si>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</si>
  <si>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</si>
  <si>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</si>
  <si>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</si>
  <si>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</si>
  <si>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</si>
  <si>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</si>
  <si>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</si>
  <si>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</si>
  <si>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</si>
  <si>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</si>
  <si>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</si>
  <si>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</si>
  <si>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</si>
  <si>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</si>
  <si>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</si>
  <si>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</si>
  <si>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</si>
  <si>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</si>
  <si>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</si>
  <si>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</si>
  <si>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</si>
  <si>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</si>
  <si>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</si>
  <si>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</si>
  <si>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</si>
  <si>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</si>
  <si>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</si>
  <si>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</si>
  <si>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</si>
  <si>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</si>
  <si>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</si>
  <si>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</si>
  <si>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</si>
  <si>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</si>
  <si>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</si>
  <si>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</si>
  <si>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</si>
  <si>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</si>
  <si>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</si>
  <si>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</si>
  <si>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</si>
  <si>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</si>
  <si>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</si>
  <si>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</si>
  <si>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</si>
  <si>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</si>
  <si>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</si>
  <si>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</si>
  <si>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</si>
  <si>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</si>
  <si>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</si>
  <si>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</si>
  <si>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</si>
  <si>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</si>
  <si>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</si>
  <si>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</si>
  <si>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</si>
  <si>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</si>
  <si>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</si>
  <si>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</si>
  <si>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</si>
  <si>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</si>
  <si>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</si>
  <si>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</si>
  <si>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</si>
  <si>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</si>
  <si>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</si>
  <si>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</si>
  <si>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</si>
  <si>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</si>
  <si>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</si>
  <si>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</si>
  <si>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</si>
  <si>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</si>
  <si>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</si>
  <si>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</si>
  <si>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</si>
  <si>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</si>
  <si>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</si>
  <si>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</si>
  <si>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</si>
  <si>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</si>
  <si>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</si>
  <si>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</si>
  <si>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</si>
  <si>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</si>
  <si>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</si>
  <si>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</si>
  <si>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</si>
  <si>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</si>
  <si>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</si>
  <si>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</si>
  <si>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</si>
  <si>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</si>
  <si>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</si>
  <si>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</si>
  <si>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</si>
  <si>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</si>
  <si>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</si>
  <si>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</si>
  <si>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</si>
  <si>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</si>
  <si>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</si>
  <si>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</si>
  <si>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</si>
  <si>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</si>
  <si>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</si>
  <si>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</si>
  <si>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</si>
  <si>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</si>
  <si>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</si>
  <si>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</si>
  <si>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</si>
  <si>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</si>
  <si>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</si>
  <si>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</si>
  <si>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</si>
  <si>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</si>
  <si>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</si>
  <si>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</si>
  <si>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</si>
  <si>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</si>
  <si>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</si>
  <si>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</si>
  <si>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</si>
  <si>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</si>
  <si>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</si>
  <si>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</si>
  <si>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</si>
  <si>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</si>
  <si>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</si>
  <si>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</si>
  <si>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</si>
  <si>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</si>
  <si>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</si>
  <si>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</si>
  <si>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</si>
  <si>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</si>
  <si>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</si>
  <si>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</si>
  <si>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</si>
  <si>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</si>
  <si>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</si>
  <si>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</si>
  <si>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</si>
  <si>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</si>
  <si>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</si>
  <si>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</si>
  <si>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</si>
  <si>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</si>
  <si>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</si>
  <si>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</si>
  <si>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</si>
  <si>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</si>
  <si>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</si>
  <si>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</si>
  <si>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</si>
  <si>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</si>
  <si>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</si>
  <si>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</si>
  <si>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</si>
  <si>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</si>
  <si>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</si>
  <si>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</si>
  <si>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</si>
  <si>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</si>
  <si>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</si>
  <si>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</si>
  <si>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</si>
  <si>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</si>
  <si>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</si>
  <si>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</si>
  <si>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</si>
  <si>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</si>
  <si>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</si>
  <si>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</si>
  <si>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</si>
  <si>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</si>
  <si>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</si>
  <si>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</si>
  <si>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</si>
  <si>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</si>
  <si>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</si>
  <si>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</si>
  <si>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</si>
  <si>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</si>
  <si>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</si>
  <si>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</si>
  <si>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</si>
  <si>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</si>
  <si>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</si>
  <si>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</si>
  <si>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</si>
  <si>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</si>
  <si>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</si>
  <si>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</si>
  <si>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</si>
  <si>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</si>
  <si>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</si>
  <si>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</si>
  <si>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</si>
  <si>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</si>
  <si>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</si>
  <si>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</si>
  <si>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</si>
  <si>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</si>
  <si>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</si>
  <si>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</si>
  <si>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</si>
  <si>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</si>
  <si>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</si>
  <si>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</si>
  <si>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</si>
  <si>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</si>
  <si>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</si>
  <si>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</si>
  <si>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</si>
  <si>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</si>
  <si>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</si>
  <si>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</si>
  <si>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</si>
  <si>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</si>
  <si>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</si>
  <si>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</si>
  <si>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</si>
  <si>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</si>
  <si>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</si>
  <si>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</si>
  <si>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</si>
  <si>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</si>
  <si>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</si>
  <si>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</si>
  <si>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</si>
  <si>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</si>
  <si>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</si>
  <si>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</si>
  <si>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</si>
  <si>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</si>
  <si>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</si>
  <si>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</si>
  <si>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</si>
  <si>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</si>
  <si>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</si>
  <si>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</si>
  <si>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</si>
  <si>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</si>
  <si>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</si>
  <si>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</si>
  <si>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</si>
  <si>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</si>
  <si>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</si>
  <si>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</si>
  <si>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</si>
  <si>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</si>
  <si>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</si>
  <si>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</si>
  <si>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</si>
  <si>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</si>
  <si>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</si>
  <si>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</si>
  <si>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</si>
  <si>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</si>
  <si>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</si>
  <si>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</si>
  <si>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</si>
  <si>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</si>
  <si>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</si>
  <si>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</si>
  <si>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</si>
  <si>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</si>
  <si>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</si>
  <si>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</si>
  <si>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</si>
  <si>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</si>
  <si>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</si>
  <si>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</si>
  <si>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</si>
  <si>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</si>
  <si>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</si>
  <si>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</si>
  <si>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</si>
  <si>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</si>
  <si>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</si>
  <si>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</si>
  <si>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</si>
  <si>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</si>
  <si>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</si>
  <si>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</si>
  <si>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</si>
  <si>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</si>
  <si>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</si>
  <si>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</si>
  <si>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</si>
  <si>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</si>
  <si>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</si>
  <si>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</si>
  <si>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</si>
  <si>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</si>
  <si>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</si>
  <si>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</si>
  <si>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</si>
  <si>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</si>
  <si>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</si>
  <si>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</si>
  <si>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</si>
  <si>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</si>
  <si>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</si>
  <si>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</si>
  <si>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</si>
  <si>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</si>
  <si>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</si>
  <si>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</si>
  <si>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</si>
  <si>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</si>
  <si>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</si>
  <si>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</si>
  <si>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</si>
  <si>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</si>
  <si>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</si>
  <si>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</si>
  <si>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</si>
  <si>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</si>
  <si>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</si>
  <si>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</si>
  <si>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</si>
  <si>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</si>
  <si>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</si>
  <si>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</si>
  <si>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</si>
  <si>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</si>
  <si>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</si>
  <si>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</si>
  <si>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</si>
  <si>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</si>
  <si>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</si>
  <si>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</si>
  <si>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</si>
  <si>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</si>
  <si>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</si>
  <si>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</si>
  <si>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</si>
  <si>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</si>
  <si>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</si>
  <si>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</si>
  <si>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</si>
  <si>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</si>
  <si>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</si>
  <si>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</si>
  <si>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</si>
  <si>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</si>
  <si>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</si>
  <si>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</si>
  <si>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</si>
  <si>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</si>
  <si>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</si>
  <si>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</si>
  <si>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</si>
  <si>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</si>
  <si>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</si>
  <si>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</si>
  <si>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</si>
  <si>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</si>
  <si>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</si>
  <si>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</si>
  <si>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</si>
  <si>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</si>
  <si>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</si>
  <si>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</si>
  <si>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</si>
  <si>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</si>
  <si>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</si>
  <si>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</si>
  <si>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</si>
  <si>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</si>
  <si>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</si>
  <si>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</si>
  <si>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</si>
  <si>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</si>
  <si>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</si>
  <si>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</si>
  <si>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</si>
  <si>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</si>
  <si>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</si>
  <si>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</si>
  <si>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</si>
  <si>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</si>
  <si>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</si>
  <si>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</si>
  <si>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</si>
  <si>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</si>
  <si>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</si>
  <si>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</si>
  <si>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</si>
  <si>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</si>
  <si>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</si>
  <si>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</si>
  <si>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</si>
  <si>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</si>
  <si>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</si>
  <si>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</si>
  <si>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</si>
  <si>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</si>
  <si>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</si>
  <si>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</si>
  <si>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</si>
  <si>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</si>
  <si>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</si>
  <si>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</si>
  <si>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</si>
  <si>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</si>
  <si>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</si>
  <si>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</si>
  <si>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</si>
  <si>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</si>
  <si>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</si>
  <si>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</si>
  <si>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</si>
  <si>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</si>
  <si>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</si>
  <si>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</si>
  <si>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</si>
  <si>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</si>
  <si>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</si>
  <si>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</si>
  <si>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</si>
  <si>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</si>
  <si>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</si>
  <si>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</si>
  <si>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</si>
  <si>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</si>
  <si>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</si>
  <si>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</si>
  <si>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</si>
  <si>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</si>
  <si>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</si>
  <si>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</si>
  <si>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</si>
  <si>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</si>
  <si>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</si>
  <si>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</si>
  <si>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</si>
  <si>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</si>
  <si>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</si>
  <si>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</si>
  <si>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</si>
  <si>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</si>
  <si>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</si>
  <si>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</si>
  <si>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</si>
  <si>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</si>
  <si>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</si>
  <si>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</si>
  <si>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</si>
  <si>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</si>
  <si>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</si>
  <si>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</si>
  <si>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</si>
  <si>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</si>
  <si>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</si>
  <si>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</si>
  <si>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</si>
  <si>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</si>
  <si>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</si>
  <si>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</si>
  <si>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</si>
  <si>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</si>
  <si>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</si>
  <si>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</si>
  <si>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</si>
  <si>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</si>
  <si>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</si>
  <si>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</si>
  <si>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</si>
  <si>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</si>
  <si>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</si>
  <si>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</si>
  <si>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</si>
  <si>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</si>
  <si>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</si>
  <si>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</si>
  <si>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</si>
  <si>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</si>
  <si>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</si>
  <si>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</si>
  <si>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</si>
  <si>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</si>
  <si>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</si>
  <si>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</si>
  <si>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</si>
  <si>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</si>
  <si>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</si>
  <si>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</si>
  <si>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</si>
  <si>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</si>
  <si>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</si>
  <si>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</si>
  <si>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</si>
  <si>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</si>
  <si>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</si>
  <si>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</si>
  <si>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</si>
  <si>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</si>
  <si>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</si>
  <si>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</si>
  <si>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</si>
  <si>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</si>
  <si>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</si>
  <si>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</si>
  <si>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</si>
  <si>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</si>
  <si>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</si>
  <si>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</si>
  <si>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</si>
  <si>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</si>
  <si>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</si>
  <si>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</si>
  <si>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</si>
  <si>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</si>
  <si>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</si>
  <si>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</si>
  <si>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</si>
  <si>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</si>
  <si>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</si>
  <si>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</si>
  <si>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</si>
  <si>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</si>
  <si>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</si>
  <si>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</si>
  <si>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</si>
  <si>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</si>
  <si>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</si>
  <si>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</si>
  <si>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</si>
  <si>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</si>
  <si>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</si>
  <si>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</si>
  <si>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</si>
  <si>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</si>
  <si>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</si>
  <si>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</si>
  <si>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</si>
  <si>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</si>
  <si>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</si>
  <si>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</si>
  <si>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</si>
  <si>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</si>
  <si>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</si>
  <si>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</si>
  <si>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</si>
  <si>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</si>
  <si>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</si>
  <si>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</si>
  <si>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</si>
  <si>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</si>
  <si>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</si>
  <si>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</si>
  <si>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</si>
  <si>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</si>
  <si>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</si>
  <si>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</si>
  <si>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</si>
  <si>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</si>
  <si>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</si>
  <si>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</si>
  <si>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</si>
  <si>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</si>
  <si>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</si>
  <si>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</si>
  <si>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</si>
  <si>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</si>
  <si>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</si>
  <si>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</si>
  <si>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</si>
  <si>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</si>
  <si>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</si>
  <si>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</si>
  <si>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</si>
  <si>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</si>
  <si>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</si>
  <si>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</si>
  <si>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</si>
  <si>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</si>
  <si>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</si>
  <si>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</si>
  <si>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</si>
  <si>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</si>
  <si>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</si>
  <si>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</si>
  <si>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</si>
  <si>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</si>
  <si>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</si>
  <si>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</si>
  <si>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</si>
  <si>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</si>
  <si>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</si>
  <si>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</si>
  <si>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</si>
  <si>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</si>
  <si>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</si>
  <si>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</si>
  <si>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</si>
  <si>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</si>
  <si>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</si>
  <si>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</si>
  <si>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</si>
  <si>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</si>
  <si>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</si>
  <si>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</si>
  <si>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</si>
  <si>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</si>
  <si>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</si>
  <si>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</si>
  <si>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</si>
  <si>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</si>
  <si>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</si>
  <si>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</si>
  <si>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</si>
  <si>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</si>
  <si>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</si>
  <si>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</si>
  <si>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</si>
  <si>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</si>
  <si>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</si>
  <si>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</si>
  <si>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</si>
  <si>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</si>
  <si>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</si>
  <si>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</si>
  <si>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</si>
  <si>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</si>
  <si>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</si>
  <si>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</si>
  <si>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</si>
  <si>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</si>
  <si>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</si>
  <si>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</si>
  <si>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</si>
  <si>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</si>
  <si>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</si>
  <si>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</si>
  <si>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</si>
  <si>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</si>
  <si>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</si>
  <si>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</si>
  <si>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</si>
  <si>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</si>
  <si>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</si>
  <si>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</si>
  <si>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</si>
  <si>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</si>
  <si>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</si>
  <si>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</si>
  <si>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</si>
  <si>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</si>
  <si>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</si>
  <si>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</si>
  <si>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</si>
  <si>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</si>
  <si>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</si>
  <si>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</si>
  <si>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</si>
  <si>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</si>
  <si>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</si>
  <si>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</si>
  <si>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</si>
  <si>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</si>
  <si>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</si>
  <si>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</si>
  <si>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</si>
  <si>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</si>
  <si>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</si>
  <si>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</si>
  <si>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</si>
  <si>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</si>
  <si>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</si>
  <si>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</si>
  <si>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</si>
  <si>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</si>
  <si>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</si>
  <si>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</si>
  <si>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</si>
  <si>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</si>
  <si>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</si>
  <si>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</si>
  <si>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</si>
  <si>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</si>
  <si>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</si>
  <si>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</si>
  <si>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</si>
  <si>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</si>
  <si>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</si>
  <si>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</si>
  <si>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</si>
  <si>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</si>
  <si>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</si>
  <si>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</si>
  <si>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</si>
  <si>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</si>
  <si>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</si>
  <si>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</si>
  <si>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</si>
  <si>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</si>
  <si>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</si>
  <si>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</si>
  <si>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</si>
  <si>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</si>
  <si>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</si>
  <si>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</si>
  <si>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</si>
  <si>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</si>
  <si>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</si>
  <si>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</si>
  <si>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</si>
  <si>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</si>
  <si>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</si>
  <si>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</si>
  <si>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</si>
  <si>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</si>
  <si>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</si>
  <si>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</si>
  <si>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</si>
  <si>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</si>
  <si>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</si>
  <si>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</si>
  <si>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</si>
  <si>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</si>
  <si>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</si>
  <si>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</si>
  <si>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</si>
  <si>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</si>
  <si>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</si>
  <si>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</si>
  <si>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</si>
  <si>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</si>
  <si>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</si>
  <si>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</si>
  <si>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</si>
  <si>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</si>
  <si>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</si>
  <si>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</si>
  <si>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</si>
  <si>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</si>
  <si>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</si>
  <si>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</si>
  <si>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</si>
  <si>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</si>
  <si>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</si>
  <si>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</si>
  <si>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</si>
  <si>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</si>
  <si>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</si>
  <si>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</si>
  <si>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</si>
  <si>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</si>
  <si>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</si>
  <si>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</si>
  <si>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</si>
  <si>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</si>
  <si>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</si>
  <si>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</si>
  <si>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</si>
  <si>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</si>
  <si>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</si>
  <si>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</si>
  <si>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</si>
  <si>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</si>
  <si>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</si>
  <si>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</si>
  <si>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</si>
  <si>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</si>
  <si>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</si>
  <si>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</si>
  <si>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</si>
  <si>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</si>
  <si>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</si>
  <si>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</si>
  <si>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</si>
  <si>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</si>
  <si>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</si>
  <si>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</si>
  <si>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</si>
  <si>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</si>
  <si>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</si>
  <si>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</si>
  <si>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</si>
  <si>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</si>
  <si>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</si>
  <si>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</si>
  <si>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</si>
  <si>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</si>
  <si>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</si>
  <si>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</si>
  <si>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</si>
  <si>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</si>
  <si>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</si>
  <si>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</si>
  <si>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</si>
  <si>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</si>
  <si>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</si>
  <si>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</si>
  <si>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</si>
  <si>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</si>
  <si>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</si>
  <si>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</si>
  <si>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</si>
  <si>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</si>
  <si>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</si>
  <si>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</si>
  <si>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</si>
  <si>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</si>
  <si>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</si>
  <si>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</si>
  <si>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</si>
  <si>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</si>
  <si>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</si>
  <si>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</si>
  <si>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</si>
  <si>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</si>
  <si>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</si>
  <si>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</si>
  <si>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</si>
  <si>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</si>
  <si>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</si>
  <si>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</si>
  <si>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</si>
  <si>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</si>
  <si>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</si>
  <si>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</si>
  <si>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</si>
  <si>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</si>
  <si>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</si>
  <si>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</si>
  <si>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</si>
  <si>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</si>
  <si>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</si>
  <si>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</si>
  <si>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</si>
  <si>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</si>
  <si>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</si>
  <si>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</si>
  <si>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</si>
  <si>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</si>
  <si>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</si>
  <si>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</si>
  <si>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</si>
  <si>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</si>
  <si>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</si>
  <si>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</si>
  <si>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</si>
  <si>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</si>
  <si>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</si>
  <si>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</si>
  <si>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</si>
  <si>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</si>
  <si>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</si>
  <si>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</si>
  <si>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</si>
  <si>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</si>
  <si>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</si>
  <si>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</si>
  <si>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</si>
  <si>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</si>
  <si>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</si>
  <si>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</si>
  <si>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</si>
  <si>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</si>
  <si>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</si>
  <si>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</si>
  <si>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</si>
  <si>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</si>
  <si>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</si>
  <si>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</si>
  <si>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</si>
  <si>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</si>
  <si>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</si>
  <si>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</si>
  <si>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</si>
  <si>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</si>
  <si>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</si>
  <si>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</si>
  <si>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</si>
  <si>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</si>
  <si>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</si>
  <si>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</si>
  <si>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</si>
  <si>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</si>
  <si>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</si>
  <si>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</si>
  <si>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</si>
  <si>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</si>
  <si>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</si>
  <si>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</si>
  <si>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</si>
  <si>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</si>
  <si>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</si>
  <si>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</si>
  <si>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</si>
  <si>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</si>
  <si>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</si>
  <si>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</si>
  <si>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</si>
  <si>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</si>
  <si>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</si>
  <si>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</si>
  <si>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</si>
  <si>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</si>
  <si>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</si>
  <si>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</si>
  <si>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</si>
  <si>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</si>
  <si>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</si>
  <si>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</si>
  <si>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</si>
  <si>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</si>
  <si>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</si>
  <si>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</si>
  <si>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</si>
  <si>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</si>
  <si>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</si>
  <si>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</si>
  <si>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</si>
  <si>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</si>
  <si>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</si>
  <si>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</si>
  <si>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</si>
  <si>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</si>
  <si>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</si>
  <si>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</si>
  <si>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</si>
  <si>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</si>
  <si>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</si>
  <si>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</si>
  <si>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</si>
  <si>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</si>
  <si>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</si>
  <si>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</si>
  <si>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</si>
  <si>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</si>
  <si>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</si>
  <si>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</si>
  <si>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</si>
  <si>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</si>
  <si>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</si>
  <si>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</si>
  <si>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</si>
  <si>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</si>
  <si>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</si>
  <si>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</si>
  <si>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</si>
  <si>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</si>
  <si>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</si>
  <si>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</si>
  <si>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</si>
  <si>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</si>
  <si>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</si>
  <si>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</si>
  <si>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</si>
  <si>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</si>
  <si>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</si>
  <si>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</si>
  <si>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</si>
  <si>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</si>
  <si>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</si>
  <si>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</si>
  <si>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</si>
  <si>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</si>
  <si>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</si>
  <si>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</si>
  <si>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</si>
  <si>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</si>
  <si>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</si>
  <si>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</si>
  <si>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</si>
  <si>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</si>
  <si>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</si>
  <si>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</si>
  <si>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</si>
  <si>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</si>
  <si>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</si>
  <si>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</si>
  <si>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</si>
  <si>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</si>
  <si>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</si>
  <si>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</si>
  <si>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</si>
  <si>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</si>
  <si>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</si>
  <si>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</si>
  <si>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</si>
  <si>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</si>
  <si>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</si>
  <si>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</si>
  <si>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</si>
  <si>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</si>
  <si>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</si>
  <si>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</si>
  <si>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</si>
  <si>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</si>
  <si>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</si>
  <si>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</si>
  <si>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</si>
  <si>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</si>
  <si>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</si>
  <si>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</si>
  <si>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</si>
  <si>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</si>
  <si>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</si>
  <si>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</si>
  <si>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</si>
  <si>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</si>
  <si>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</si>
  <si>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</si>
  <si>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</si>
  <si>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</si>
  <si>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</si>
  <si>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</si>
  <si>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</si>
  <si>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</si>
  <si>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</si>
  <si>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</si>
  <si>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</si>
  <si>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</si>
  <si>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</si>
  <si>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</si>
  <si>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</si>
  <si>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</si>
  <si>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</si>
  <si>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</si>
  <si>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</si>
  <si>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</si>
  <si>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</si>
  <si>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</si>
  <si>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</si>
  <si>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</si>
  <si>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</si>
  <si>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</si>
  <si>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</si>
  <si>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</si>
  <si>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</si>
  <si>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</si>
  <si>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</si>
  <si>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</si>
  <si>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</si>
  <si>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</si>
  <si>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</si>
  <si>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</si>
  <si>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</si>
  <si>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</si>
  <si>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</si>
  <si>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</si>
  <si>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</si>
  <si>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</si>
  <si>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</si>
  <si>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</si>
  <si>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</si>
  <si>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</si>
  <si>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</si>
  <si>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</si>
  <si>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</si>
  <si>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</si>
  <si>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</si>
  <si>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</si>
  <si>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</si>
  <si>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</si>
  <si>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</si>
  <si>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</si>
  <si>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</si>
  <si>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</si>
  <si>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</si>
  <si>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</si>
  <si>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</si>
  <si>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</si>
  <si>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</si>
  <si>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</si>
  <si>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</si>
  <si>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</si>
  <si>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</si>
  <si>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</si>
  <si>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</si>
  <si>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</si>
  <si>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</si>
  <si>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</si>
  <si>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</si>
  <si>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</si>
  <si>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</si>
  <si>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</si>
  <si>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</si>
  <si>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</si>
  <si>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</si>
  <si>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</si>
  <si>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</si>
  <si>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</si>
  <si>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</si>
  <si>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</si>
  <si>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</si>
  <si>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</si>
  <si>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</si>
  <si>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</si>
  <si>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</si>
  <si>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</si>
  <si>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</si>
  <si>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</si>
  <si>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</si>
  <si>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</si>
  <si>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</si>
  <si>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</si>
  <si>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</si>
  <si>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</si>
  <si>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</si>
  <si>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</si>
  <si>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</si>
  <si>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</si>
  <si>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</si>
  <si>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</si>
  <si>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</si>
  <si>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</si>
  <si>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</si>
  <si>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</si>
  <si>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</si>
  <si>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</si>
  <si>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</si>
  <si>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</si>
  <si>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</si>
  <si>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</si>
  <si>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</si>
  <si>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</si>
  <si>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</si>
  <si>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</si>
  <si>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</si>
  <si>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</si>
  <si>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</si>
  <si>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</si>
  <si>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</si>
  <si>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</si>
  <si>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</si>
  <si>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</si>
  <si>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</si>
  <si>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</si>
  <si>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</si>
  <si>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</si>
  <si>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</si>
  <si>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</si>
  <si>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</si>
  <si>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</si>
  <si>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</si>
  <si>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</si>
  <si>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</si>
  <si>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</si>
  <si>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</si>
  <si>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</si>
  <si>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</si>
  <si>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</si>
  <si>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</si>
  <si>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</si>
  <si>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</si>
  <si>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</si>
  <si>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</si>
  <si>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</si>
  <si>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</si>
  <si>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</si>
  <si>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</si>
  <si>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</si>
  <si>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</si>
  <si>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</si>
  <si>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</si>
  <si>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</si>
  <si>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</si>
  <si>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</si>
  <si>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</si>
  <si>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</si>
  <si>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</si>
  <si>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</si>
  <si>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</si>
  <si>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</si>
  <si>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</si>
  <si>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</si>
  <si>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</si>
  <si>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</si>
  <si>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</si>
  <si>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</si>
  <si>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</si>
  <si>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</si>
  <si>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</si>
  <si>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</si>
  <si>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</si>
  <si>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</si>
  <si>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</si>
  <si>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</si>
  <si>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</si>
  <si>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</si>
  <si>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</si>
  <si>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</si>
  <si>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</si>
  <si>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</si>
  <si>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</si>
  <si>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</si>
  <si>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</si>
  <si>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</si>
  <si>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</si>
  <si>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</si>
  <si>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</si>
  <si>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</si>
  <si>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</si>
  <si>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</si>
  <si>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</si>
  <si>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</si>
  <si>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</si>
  <si>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</si>
  <si>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</si>
  <si>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</si>
  <si>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</si>
  <si>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</si>
  <si>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</si>
  <si>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</si>
  <si>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</si>
  <si>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</si>
  <si>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</si>
  <si>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</si>
  <si>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</si>
  <si>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</si>
  <si>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</si>
  <si>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</si>
  <si>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</si>
  <si>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</si>
  <si>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</si>
  <si>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</si>
  <si>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</si>
  <si>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</si>
  <si>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</si>
  <si>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</si>
  <si>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</si>
  <si>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</si>
  <si>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</si>
  <si>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</si>
  <si>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</si>
  <si>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</si>
  <si>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</si>
  <si>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</si>
  <si>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</si>
  <si>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</si>
  <si>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</si>
  <si>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</si>
  <si>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</si>
  <si>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</si>
  <si>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</si>
  <si>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</si>
  <si>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</si>
  <si>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</si>
  <si>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</si>
  <si>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</si>
  <si>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</si>
  <si>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</si>
  <si>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</si>
  <si>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</si>
  <si>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</si>
  <si>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</si>
  <si>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</si>
  <si>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</si>
  <si>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</si>
  <si>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</si>
  <si>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</si>
  <si>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</si>
  <si>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</si>
  <si>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</si>
  <si>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</si>
  <si>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</si>
  <si>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</si>
  <si>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</si>
  <si>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</si>
  <si>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</si>
  <si>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</si>
  <si>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</si>
  <si>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</si>
  <si>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</si>
  <si>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</si>
  <si>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</si>
  <si>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</si>
  <si>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</si>
  <si>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</si>
  <si>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</si>
  <si>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</si>
  <si>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</si>
  <si>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</si>
  <si>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</si>
  <si>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</si>
  <si>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</si>
  <si>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</si>
  <si>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</si>
  <si>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</si>
  <si>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</si>
  <si>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</si>
  <si>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</si>
  <si>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</si>
  <si>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</si>
  <si>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</si>
  <si>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</si>
  <si>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</si>
  <si>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</si>
  <si>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</si>
  <si>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</si>
  <si>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</si>
  <si>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</si>
  <si>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</si>
  <si>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</si>
  <si>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</si>
  <si>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</si>
  <si>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</si>
  <si>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</si>
  <si>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</si>
  <si>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</si>
  <si>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</si>
  <si>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</si>
  <si>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</si>
  <si>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</si>
  <si>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</si>
  <si>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</si>
  <si>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</si>
  <si>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</si>
  <si>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</si>
  <si>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</si>
  <si>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</si>
  <si>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</si>
  <si>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</si>
  <si>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</si>
  <si>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</si>
  <si>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</si>
  <si>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</si>
  <si>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</si>
  <si>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</si>
  <si>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</si>
  <si>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</si>
  <si>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</si>
  <si>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</si>
  <si>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</si>
  <si>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</si>
  <si>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</si>
  <si>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</si>
  <si>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</si>
  <si>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</si>
  <si>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</si>
  <si>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</si>
  <si>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</si>
  <si>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</si>
  <si>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</si>
  <si>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</si>
  <si>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</si>
  <si>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</si>
  <si>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</si>
  <si>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</si>
  <si>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</si>
  <si>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</si>
  <si>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</si>
  <si>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</si>
  <si>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</si>
  <si>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</si>
  <si>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</si>
  <si>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</si>
  <si>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</si>
  <si>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</si>
  <si>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</si>
  <si>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</si>
  <si>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</si>
  <si>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</si>
  <si>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</si>
  <si>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</si>
  <si>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</si>
  <si>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</si>
  <si>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</si>
  <si>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</si>
  <si>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</si>
  <si>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</si>
  <si>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</si>
  <si>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</si>
  <si>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</si>
  <si>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</si>
  <si>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</si>
  <si>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</si>
  <si>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</si>
  <si>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</si>
  <si>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</si>
  <si>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</si>
  <si>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</si>
  <si>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</si>
  <si>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</si>
  <si>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</si>
  <si>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</si>
  <si>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</si>
  <si>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</si>
  <si>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</si>
  <si>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</si>
  <si>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</si>
  <si>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</si>
  <si>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</si>
  <si>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</si>
  <si>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</si>
  <si>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</si>
  <si>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</si>
  <si>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</si>
  <si>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</si>
  <si>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</si>
  <si>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</si>
  <si>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</si>
  <si>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</si>
  <si>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</si>
  <si>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</si>
  <si>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</si>
  <si>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</si>
  <si>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</si>
  <si>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</si>
  <si>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</si>
  <si>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</si>
  <si>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</si>
  <si>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</si>
  <si>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</si>
  <si>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</si>
  <si>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</si>
  <si>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</si>
  <si>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</si>
  <si>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</si>
  <si>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</si>
  <si>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</si>
  <si>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</si>
  <si>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</si>
  <si>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</si>
  <si>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</si>
  <si>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</si>
  <si>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</si>
  <si>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</si>
  <si>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</si>
  <si>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</si>
  <si>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</si>
  <si>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</si>
  <si>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</si>
  <si>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</si>
  <si>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</si>
  <si>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</si>
  <si>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</si>
  <si>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</si>
  <si>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</si>
  <si>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</si>
  <si>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</si>
  <si>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</si>
  <si>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</si>
  <si>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</si>
  <si>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</si>
  <si>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</si>
  <si>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</si>
  <si>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</si>
  <si>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</si>
  <si>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</si>
  <si>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</si>
  <si>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</si>
  <si>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</si>
  <si>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</si>
  <si>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</si>
  <si>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</si>
  <si>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</si>
  <si>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</si>
  <si>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</si>
  <si>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</si>
  <si>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</si>
  <si>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</si>
  <si>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</si>
  <si>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</si>
  <si>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</si>
  <si>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</si>
  <si>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</si>
  <si>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</si>
  <si>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</si>
  <si>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</si>
  <si>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</si>
  <si>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</si>
  <si>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</si>
  <si>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</si>
  <si>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</si>
  <si>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</si>
  <si>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</si>
  <si>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</si>
  <si>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</si>
  <si>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</si>
  <si>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</si>
  <si>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</si>
  <si>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</si>
  <si>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</si>
  <si>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</si>
  <si>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</si>
  <si>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</si>
  <si>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</si>
  <si>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</si>
  <si>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</si>
  <si>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</si>
  <si>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</si>
  <si>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</si>
  <si>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</si>
  <si>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</si>
  <si>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</si>
  <si>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</si>
  <si>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</si>
  <si>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</si>
  <si>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</si>
  <si>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</si>
  <si>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</si>
  <si>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</si>
  <si>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</si>
  <si>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</si>
  <si>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</si>
  <si>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</si>
  <si>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</si>
  <si>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</si>
  <si>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</si>
  <si>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</si>
  <si>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</si>
  <si>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</si>
  <si>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</si>
  <si>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</si>
  <si>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</si>
  <si>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</si>
  <si>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</si>
  <si>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</si>
  <si>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</si>
  <si>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</si>
  <si>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</si>
  <si>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</si>
  <si>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</si>
  <si>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</si>
  <si>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</si>
  <si>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</si>
  <si>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</si>
  <si>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</si>
  <si>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</si>
  <si>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</si>
  <si>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</si>
  <si>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</si>
  <si>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</si>
  <si>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</si>
  <si>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</si>
  <si>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</si>
  <si>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</si>
  <si>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</si>
  <si>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</si>
  <si>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</si>
  <si>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</si>
  <si>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</si>
  <si>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</si>
  <si>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</si>
  <si>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</si>
  <si>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</si>
  <si>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</si>
  <si>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</si>
  <si>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</si>
  <si>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</si>
  <si>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</si>
  <si>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</si>
  <si>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</si>
  <si>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</si>
  <si>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</si>
  <si>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</si>
  <si>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</si>
  <si>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</si>
  <si>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</si>
  <si>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</si>
  <si>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</si>
  <si>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</si>
  <si>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</si>
  <si>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</si>
  <si>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</si>
  <si>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</si>
  <si>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</si>
  <si>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</si>
  <si>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</si>
  <si>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</si>
  <si>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</si>
  <si>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</si>
  <si>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</si>
  <si>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</si>
  <si>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</si>
  <si>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</si>
  <si>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</si>
  <si>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</si>
  <si>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</si>
  <si>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</si>
  <si>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</si>
  <si>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</si>
  <si>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</si>
  <si>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</si>
  <si>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</si>
  <si>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</si>
  <si>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</si>
  <si>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</si>
  <si>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</si>
  <si>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</si>
  <si>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</si>
  <si>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</si>
  <si>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</si>
  <si>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</si>
  <si>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</si>
  <si>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</si>
  <si>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</si>
  <si>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</si>
  <si>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</si>
  <si>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</si>
  <si>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</si>
  <si>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</si>
  <si>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</si>
  <si>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</si>
  <si>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</si>
  <si>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</si>
  <si>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</si>
  <si>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</si>
  <si>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</si>
  <si>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</si>
  <si>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</si>
  <si>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</si>
  <si>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</si>
  <si>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</si>
  <si>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</si>
  <si>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</si>
  <si>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</si>
  <si>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</si>
  <si>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</si>
  <si>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</si>
  <si>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</si>
  <si>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</si>
  <si>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</si>
  <si>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</si>
  <si>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</si>
  <si>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</si>
  <si>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</si>
  <si>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</si>
  <si>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</si>
  <si>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</si>
  <si>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</si>
  <si>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</si>
  <si>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</si>
  <si>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</si>
  <si>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</si>
  <si>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</si>
  <si>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</si>
  <si>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</si>
  <si>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</si>
  <si>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</si>
  <si>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</si>
  <si>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</si>
  <si>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</si>
  <si>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</si>
  <si>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</si>
  <si>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</si>
  <si>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</si>
  <si>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</si>
  <si>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</si>
  <si>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</si>
  <si>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</si>
  <si>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</si>
  <si>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</si>
  <si>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</si>
  <si>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</si>
  <si>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</si>
  <si>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</si>
  <si>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</si>
  <si>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</si>
  <si>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</si>
  <si>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</si>
  <si>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</si>
  <si>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</si>
  <si>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</si>
  <si>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</si>
  <si>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</si>
  <si>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</si>
  <si>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</si>
  <si>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</si>
  <si>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</si>
  <si>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</si>
  <si>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</si>
  <si>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</si>
  <si>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</si>
  <si>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</si>
  <si>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</si>
  <si>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</si>
  <si>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</si>
  <si>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</si>
  <si>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</si>
  <si>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</si>
  <si>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</si>
  <si>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</si>
  <si>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</si>
  <si>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</si>
  <si>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</si>
  <si>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</si>
  <si>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</si>
  <si>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</si>
  <si>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</si>
  <si>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</si>
  <si>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</si>
  <si>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</si>
  <si>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</si>
  <si>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</si>
  <si>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</si>
  <si>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</si>
  <si>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</si>
  <si>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</si>
  <si>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</si>
  <si>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</si>
  <si>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</si>
  <si>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</si>
  <si>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</si>
  <si>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</si>
  <si>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</si>
  <si>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</si>
  <si>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</si>
  <si>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</si>
  <si>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</si>
  <si>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</si>
  <si>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</si>
  <si>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</si>
  <si>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</si>
  <si>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</si>
  <si>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</si>
  <si>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</si>
  <si>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</si>
  <si>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</si>
  <si>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</si>
  <si>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</si>
  <si>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</si>
  <si>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</si>
  <si>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</si>
  <si>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</si>
  <si>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</si>
  <si>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</si>
  <si>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</si>
  <si>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</si>
  <si>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</si>
  <si>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</si>
  <si>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</si>
  <si>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</si>
  <si>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</si>
  <si>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</si>
  <si>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</si>
  <si>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</si>
  <si>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</si>
  <si>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</si>
  <si>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</si>
  <si>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</si>
  <si>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</si>
  <si>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</si>
  <si>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</si>
  <si>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</si>
  <si>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</si>
  <si>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</si>
  <si>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</si>
  <si>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</si>
  <si>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</si>
  <si>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</si>
  <si>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</si>
  <si>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</si>
  <si>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</si>
  <si>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</si>
  <si>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</si>
  <si>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</si>
  <si>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</si>
  <si>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</si>
  <si>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</si>
  <si>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</si>
  <si>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</si>
  <si>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</si>
  <si>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</si>
  <si>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</si>
  <si>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</si>
  <si>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</si>
  <si>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</si>
  <si>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</si>
  <si>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</si>
  <si>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</si>
  <si>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</si>
  <si>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</si>
  <si>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</si>
  <si>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</si>
  <si>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</si>
  <si>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</si>
  <si>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</si>
  <si>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</si>
  <si>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</si>
  <si>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</si>
  <si>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</si>
  <si>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</si>
  <si>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</si>
  <si>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</si>
  <si>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</si>
  <si>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</si>
  <si>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</si>
  <si>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</si>
  <si>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</si>
  <si>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</si>
  <si>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</si>
  <si>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</si>
  <si>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</si>
  <si>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</si>
  <si>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</si>
  <si>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</si>
  <si>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</si>
  <si>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</si>
  <si>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</si>
  <si>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</si>
  <si>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</si>
  <si>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</si>
  <si>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</si>
  <si>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</si>
  <si>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</si>
  <si>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</si>
  <si>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</si>
  <si>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</si>
  <si>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</si>
  <si>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</si>
  <si>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</si>
  <si>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</si>
  <si>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</si>
  <si>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</si>
  <si>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</si>
  <si>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</si>
  <si>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</si>
  <si>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</si>
  <si>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</si>
  <si>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</si>
  <si>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</si>
  <si>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</si>
  <si>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</si>
  <si>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</si>
  <si>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</si>
  <si>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</si>
  <si>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</si>
  <si>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</si>
  <si>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</si>
  <si>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</si>
  <si>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</si>
  <si>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</si>
  <si>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</si>
  <si>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</si>
  <si>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</si>
  <si>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</si>
  <si>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</si>
  <si>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</si>
  <si>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</si>
  <si>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</si>
  <si>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</si>
  <si>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</si>
  <si>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</si>
  <si>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</si>
  <si>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</si>
  <si>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</si>
  <si>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</si>
  <si>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</si>
  <si>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</si>
  <si>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</si>
  <si>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</si>
  <si>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</si>
  <si>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</si>
  <si>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</si>
  <si>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</si>
  <si>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</si>
  <si>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</si>
  <si>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</si>
  <si>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</si>
  <si>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</si>
  <si>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</si>
  <si>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</si>
  <si>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</si>
  <si>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</si>
  <si>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</si>
  <si>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</si>
  <si>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</si>
  <si>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</si>
  <si>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</si>
  <si>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</si>
  <si>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</si>
  <si>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</si>
  <si>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</si>
  <si>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</si>
  <si>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</si>
  <si>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</si>
  <si>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</si>
  <si>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</si>
  <si>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</si>
  <si>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</si>
  <si>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</si>
  <si>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</si>
  <si>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</si>
  <si>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</si>
  <si>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</si>
  <si>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</si>
  <si>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</si>
  <si>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</si>
  <si>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</si>
  <si>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</si>
  <si>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</si>
  <si>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</si>
  <si>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</si>
  <si>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</si>
  <si>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</si>
  <si>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</si>
  <si>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</si>
  <si>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</si>
  <si>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</si>
  <si>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</si>
  <si>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</si>
  <si>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</si>
  <si>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</si>
  <si>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</si>
  <si>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</si>
  <si>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</si>
  <si>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</si>
  <si>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</si>
  <si>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</si>
  <si>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</si>
  <si>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</si>
  <si>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</si>
  <si>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</si>
  <si>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</si>
  <si>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</si>
  <si>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</si>
  <si>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</si>
  <si>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</si>
  <si>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</si>
  <si>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</si>
  <si>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</si>
  <si>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</si>
  <si>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</si>
  <si>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</si>
  <si>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</si>
  <si>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</si>
  <si>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</si>
  <si>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</si>
  <si>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</si>
  <si>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</si>
  <si>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</si>
  <si>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</si>
  <si>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</si>
  <si>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</si>
  <si>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</si>
  <si>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</si>
  <si>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</si>
  <si>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</si>
  <si>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</si>
  <si>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</si>
  <si>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</si>
  <si>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</si>
  <si>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</si>
  <si>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</si>
  <si>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</si>
  <si>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</si>
  <si>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</si>
  <si>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</si>
  <si>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</si>
  <si>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</si>
  <si>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</si>
  <si>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</si>
  <si>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</si>
  <si>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</si>
  <si>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</si>
  <si>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</si>
  <si>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</si>
  <si>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</si>
  <si>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</si>
  <si>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</si>
  <si>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</si>
  <si>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</si>
  <si>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</si>
  <si>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</si>
  <si>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</si>
  <si>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</si>
  <si>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</si>
  <si>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</si>
  <si>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</si>
  <si>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</si>
  <si>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</si>
  <si>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</si>
  <si>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</si>
  <si>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</si>
  <si>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</si>
  <si>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</si>
  <si>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</si>
  <si>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</si>
  <si>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</si>
  <si>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</si>
  <si>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</si>
  <si>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</si>
  <si>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</si>
  <si>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</si>
  <si>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</si>
  <si>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</si>
  <si>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</si>
  <si>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</si>
  <si>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</si>
  <si>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</si>
  <si>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</si>
  <si>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</si>
  <si>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</si>
  <si>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</si>
  <si>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</si>
  <si>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</si>
  <si>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</si>
  <si>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</si>
  <si>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</si>
  <si>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</si>
  <si>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</si>
  <si>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</si>
  <si>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</si>
  <si>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</si>
  <si>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</si>
  <si>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</si>
  <si>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</si>
  <si>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</si>
  <si>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</si>
  <si>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</si>
  <si>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</si>
  <si>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</si>
  <si>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</si>
  <si>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</si>
  <si>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</si>
  <si>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</si>
  <si>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</si>
  <si>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</si>
  <si>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</si>
  <si>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</si>
  <si>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</si>
  <si>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</si>
  <si>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</si>
  <si>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</si>
  <si>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</si>
  <si>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</si>
  <si>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</si>
  <si>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</si>
  <si>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</si>
  <si>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</si>
  <si>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</si>
  <si>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</si>
  <si>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</si>
  <si>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</si>
  <si>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</si>
  <si>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</si>
  <si>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</si>
  <si>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</si>
  <si>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</si>
  <si>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</si>
  <si>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</si>
  <si>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</si>
  <si>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</si>
  <si>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</si>
  <si>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</si>
  <si>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</si>
  <si>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</si>
  <si>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</si>
  <si>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</si>
  <si>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</si>
  <si>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</si>
  <si>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</si>
  <si>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</si>
  <si>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</si>
  <si>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</si>
  <si>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</si>
  <si>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</si>
  <si>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</si>
  <si>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</si>
  <si>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</si>
  <si>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</si>
  <si>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</si>
  <si>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</si>
  <si>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</si>
  <si>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</si>
  <si>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</si>
  <si>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</si>
  <si>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</si>
  <si>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</si>
  <si>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</si>
  <si>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</si>
  <si>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</si>
  <si>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</si>
  <si>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</si>
  <si>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</si>
  <si>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</si>
  <si>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</si>
  <si>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</si>
  <si>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</si>
  <si>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</si>
  <si>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</si>
  <si>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</si>
  <si>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</si>
  <si>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</si>
  <si>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</si>
  <si>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</si>
  <si>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</si>
  <si>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</si>
  <si>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</si>
  <si>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</si>
  <si>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</si>
  <si>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</si>
  <si>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</si>
  <si>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</si>
  <si>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</si>
  <si>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</si>
  <si>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</si>
  <si>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</si>
  <si>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</si>
  <si>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</si>
  <si>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</si>
  <si>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</si>
  <si>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</si>
  <si>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</si>
  <si>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</si>
  <si>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</si>
  <si>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</si>
  <si>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</si>
  <si>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</si>
  <si>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</si>
  <si>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</si>
  <si>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</si>
  <si>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</si>
  <si>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</si>
  <si>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</si>
  <si>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</si>
  <si>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</si>
  <si>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</si>
  <si>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</si>
  <si>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</si>
  <si>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</si>
  <si>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</si>
  <si>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</si>
  <si>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</si>
  <si>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</si>
  <si>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</si>
  <si>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</si>
  <si>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</si>
  <si>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</si>
  <si>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</si>
  <si>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</si>
  <si>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</si>
  <si>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</si>
  <si>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</si>
  <si>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</si>
  <si>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</si>
  <si>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</si>
  <si>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</si>
  <si>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</si>
  <si>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</si>
  <si>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</si>
  <si>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</si>
  <si>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</si>
  <si>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</si>
  <si>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</si>
  <si>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</si>
  <si>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</si>
  <si>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</si>
  <si>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</si>
  <si>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</si>
  <si>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</si>
  <si>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</si>
  <si>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</si>
  <si>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</si>
  <si>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</si>
  <si>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</si>
  <si>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</si>
  <si>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</si>
  <si>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</si>
  <si>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</si>
  <si>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</si>
  <si>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</si>
  <si>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</si>
  <si>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</si>
  <si>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</si>
  <si>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</si>
  <si>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</si>
  <si>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</si>
  <si>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</si>
  <si>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</si>
  <si>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</si>
  <si>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</si>
  <si>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</si>
  <si>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</si>
  <si>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</si>
  <si>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</si>
  <si>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</si>
  <si>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</si>
  <si>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</si>
  <si>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</si>
  <si>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</si>
  <si>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</si>
  <si>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</si>
  <si>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</si>
  <si>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</si>
  <si>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</si>
  <si>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</si>
  <si>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</si>
  <si>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</si>
  <si>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</si>
  <si>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</si>
  <si>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</si>
  <si>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</si>
  <si>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</si>
  <si>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</si>
  <si>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</si>
  <si>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</si>
  <si>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</si>
  <si>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</si>
  <si>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</si>
  <si>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</si>
  <si>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</si>
  <si>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</si>
  <si>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</si>
  <si>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</si>
  <si>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</si>
  <si>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</si>
  <si>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</si>
  <si>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</si>
  <si>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</si>
  <si>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</si>
  <si>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</si>
  <si>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</si>
  <si>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</si>
  <si>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</si>
  <si>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</si>
  <si>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</si>
  <si>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</si>
  <si>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</si>
  <si>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</si>
  <si>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</si>
  <si>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</si>
  <si>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</si>
  <si>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</si>
  <si>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</si>
  <si>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</si>
  <si>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</si>
  <si>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</si>
  <si>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</si>
  <si>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</si>
  <si>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</si>
  <si>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</si>
  <si>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</si>
  <si>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</si>
  <si>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</si>
  <si>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</si>
  <si>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</si>
  <si>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</si>
  <si>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</si>
  <si>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</si>
  <si>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</si>
  <si>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</si>
  <si>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</si>
  <si>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</si>
  <si>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</si>
  <si>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</si>
  <si>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</si>
  <si>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</si>
  <si>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</si>
  <si>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</si>
  <si>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</si>
  <si>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</si>
  <si>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</si>
  <si>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</si>
  <si>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</si>
  <si>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</si>
  <si>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</si>
  <si>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</si>
  <si>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</si>
  <si>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</si>
  <si>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</si>
  <si>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</si>
  <si>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</si>
  <si>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</si>
  <si>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</si>
  <si>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</si>
  <si>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</si>
  <si>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</si>
  <si>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</si>
  <si>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</si>
  <si>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</si>
  <si>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</si>
  <si>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</si>
  <si>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</si>
  <si>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</si>
  <si>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</si>
  <si>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</si>
  <si>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</si>
  <si>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</si>
  <si>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</si>
  <si>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</si>
  <si>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</si>
  <si>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</si>
  <si>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</si>
  <si>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</si>
  <si>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</si>
  <si>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</si>
  <si>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</si>
  <si>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</si>
  <si>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</si>
  <si>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</si>
  <si>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</si>
  <si>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</si>
  <si>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</si>
  <si>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</si>
  <si>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</si>
  <si>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</si>
  <si>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</si>
  <si>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</si>
  <si>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</si>
  <si>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</si>
  <si>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</si>
  <si>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</si>
  <si>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</si>
  <si>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</si>
  <si>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</si>
  <si>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</si>
  <si>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</si>
  <si>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</si>
  <si>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</si>
  <si>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</si>
  <si>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</si>
  <si>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</si>
  <si>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</si>
  <si>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</si>
  <si>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</si>
  <si>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</si>
  <si>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</si>
  <si>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</si>
  <si>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</si>
  <si>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</si>
  <si>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</si>
  <si>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</si>
  <si>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</si>
  <si>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</si>
  <si>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</si>
  <si>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</si>
  <si>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</si>
  <si>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</si>
  <si>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</si>
  <si>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</si>
  <si>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</si>
  <si>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</si>
  <si>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</si>
  <si>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</si>
  <si>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</si>
  <si>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</si>
  <si>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</si>
  <si>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</si>
  <si>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</si>
  <si>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</si>
  <si>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</si>
  <si>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</si>
  <si>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</si>
  <si>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</si>
  <si>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</si>
  <si>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</si>
  <si>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</si>
  <si>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</si>
  <si>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</si>
  <si>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</si>
  <si>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</si>
  <si>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</si>
  <si>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</si>
  <si>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</si>
  <si>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</si>
  <si>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</si>
  <si>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</si>
  <si>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</si>
  <si>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</si>
  <si>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</si>
  <si>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</si>
  <si>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</si>
  <si>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</si>
  <si>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</si>
  <si>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</si>
  <si>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</si>
  <si>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</si>
  <si>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</si>
  <si>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</si>
  <si>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</si>
  <si>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</si>
  <si>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</si>
  <si>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</si>
  <si>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</si>
  <si>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</si>
  <si>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</si>
  <si>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</si>
  <si>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</si>
  <si>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</si>
  <si>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</si>
  <si>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</si>
  <si>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</si>
  <si>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</si>
  <si>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</si>
  <si>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</si>
  <si>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</si>
  <si>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</si>
  <si>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</si>
  <si>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</si>
  <si>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</si>
  <si>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</si>
  <si>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</si>
  <si>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</si>
  <si>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</si>
  <si>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</si>
  <si>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</si>
  <si>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</si>
  <si>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</si>
  <si>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</si>
  <si>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</si>
  <si>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</si>
  <si>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</si>
  <si>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</si>
  <si>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</si>
  <si>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</si>
  <si>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</si>
  <si>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</si>
  <si>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</si>
  <si>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</si>
  <si>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</si>
  <si>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</si>
  <si>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</si>
  <si>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</si>
  <si>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</si>
  <si>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</si>
  <si>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</si>
  <si>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</si>
  <si>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</si>
  <si>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</si>
  <si>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</si>
  <si>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</si>
  <si>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</si>
  <si>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</si>
  <si>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</si>
  <si>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</si>
  <si>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</si>
  <si>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</si>
  <si>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</si>
  <si>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</si>
  <si>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</si>
  <si>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</si>
  <si>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</si>
  <si>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</si>
  <si>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</si>
  <si>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</si>
  <si>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</si>
  <si>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</si>
  <si>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</si>
  <si>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</si>
  <si>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</si>
  <si>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</si>
  <si>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</si>
  <si>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</si>
  <si>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</si>
  <si>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</si>
  <si>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</si>
  <si>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</si>
  <si>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</si>
  <si>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</si>
  <si>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</si>
  <si>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</si>
  <si>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</si>
  <si>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</si>
  <si>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</si>
  <si>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</si>
  <si>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</si>
  <si>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</si>
  <si>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</si>
  <si>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</si>
  <si>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</si>
  <si>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</si>
  <si>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</si>
  <si>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</si>
  <si>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</si>
  <si>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</si>
  <si>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</si>
  <si>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</si>
  <si>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</si>
  <si>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</si>
  <si>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</si>
  <si>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</si>
  <si>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</si>
  <si>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</si>
  <si>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</si>
  <si>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</si>
  <si>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</si>
  <si>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</si>
  <si>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</si>
  <si>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</si>
  <si>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</si>
  <si>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</si>
  <si>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</si>
  <si>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</si>
  <si>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</si>
  <si>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</si>
  <si>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</si>
  <si>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</si>
  <si>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</si>
  <si>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</si>
  <si>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</si>
  <si>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</si>
  <si>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</si>
  <si>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</si>
  <si>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</si>
  <si>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</si>
  <si>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</si>
  <si>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</si>
  <si>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</si>
  <si>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</si>
  <si>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</si>
  <si>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</si>
  <si>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</si>
  <si>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</si>
  <si>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</si>
  <si>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</si>
  <si>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</si>
  <si>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</si>
  <si>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</si>
  <si>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</si>
  <si>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</si>
  <si>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</si>
  <si>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</si>
  <si>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</si>
  <si>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</si>
  <si>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</si>
  <si>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</si>
  <si>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</si>
  <si>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</si>
  <si>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</si>
  <si>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</si>
  <si>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</si>
  <si>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</si>
  <si>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</si>
  <si>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</si>
  <si>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</si>
  <si>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</si>
  <si>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</si>
  <si>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</si>
  <si>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</si>
  <si>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</si>
  <si>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</si>
  <si>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</si>
  <si>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</si>
  <si>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</si>
  <si>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</si>
  <si>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</si>
  <si>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</si>
  <si>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</si>
  <si>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</si>
  <si>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</si>
  <si>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</si>
  <si>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</si>
  <si>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</si>
  <si>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</si>
  <si>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</si>
  <si>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</si>
  <si>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</si>
  <si>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</si>
  <si>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</si>
  <si>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</si>
  <si>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</si>
  <si>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</si>
  <si>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</si>
  <si>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</si>
  <si>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</si>
  <si>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</si>
  <si>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</si>
  <si>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</si>
  <si>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</si>
  <si>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</si>
  <si>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</si>
  <si>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</si>
  <si>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</si>
  <si>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</si>
  <si>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</si>
  <si>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</si>
  <si>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</si>
  <si>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</si>
  <si>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</si>
  <si>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</si>
  <si>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</si>
  <si>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</si>
  <si>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</si>
  <si>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</si>
  <si>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</si>
  <si>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</si>
  <si>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</si>
  <si>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</si>
  <si>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</si>
  <si>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</si>
  <si>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</si>
  <si>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</si>
  <si>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</si>
  <si>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</si>
  <si>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</si>
  <si>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</si>
  <si>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</si>
  <si>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</si>
  <si>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</si>
  <si>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</si>
  <si>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</si>
  <si>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</si>
  <si>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</si>
  <si>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</si>
  <si>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</si>
  <si>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</si>
  <si>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</si>
  <si>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</si>
  <si>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</si>
  <si>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</si>
  <si>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</si>
  <si>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</si>
  <si>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</si>
  <si>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</si>
  <si>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</si>
  <si>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</si>
  <si>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</si>
  <si>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</si>
  <si>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</si>
  <si>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</si>
  <si>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</si>
  <si>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</si>
  <si>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</si>
  <si>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</si>
  <si>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</si>
  <si>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</si>
  <si>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</si>
  <si>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</si>
  <si>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</si>
  <si>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</si>
  <si>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</si>
  <si>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</si>
  <si>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</si>
  <si>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</si>
  <si>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</si>
  <si>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</si>
  <si>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</si>
  <si>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</si>
  <si>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</si>
  <si>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</si>
  <si>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</si>
  <si>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</si>
  <si>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</si>
  <si>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</si>
  <si>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</si>
  <si>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</si>
  <si>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</si>
  <si>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</si>
  <si>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</si>
  <si>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</si>
  <si>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</si>
  <si>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</si>
  <si>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</si>
  <si>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</si>
  <si>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</si>
  <si>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</si>
  <si>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</si>
  <si>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</si>
  <si>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</si>
  <si>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</si>
  <si>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</si>
  <si>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</si>
  <si>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</si>
  <si>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</si>
  <si>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</si>
  <si>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</si>
  <si>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</si>
  <si>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</si>
  <si>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</si>
  <si>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</si>
  <si>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</si>
  <si>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</si>
  <si>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</si>
  <si>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</si>
  <si>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</si>
  <si>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</si>
  <si>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</si>
  <si>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</si>
  <si>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</si>
  <si>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</si>
  <si>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</si>
  <si>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</si>
  <si>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</si>
  <si>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</si>
  <si>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</si>
  <si>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</si>
  <si>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</si>
  <si>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</si>
  <si>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</si>
  <si>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</si>
  <si>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</si>
  <si>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</si>
  <si>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</si>
  <si>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</si>
  <si>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</si>
  <si>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</si>
  <si>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</si>
  <si>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</si>
  <si>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</si>
  <si>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</si>
  <si>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</si>
  <si>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</si>
  <si>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</si>
  <si>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</si>
  <si>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</si>
  <si>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</si>
  <si>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</si>
  <si>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</si>
  <si>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</si>
  <si>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</si>
  <si>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</si>
  <si>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</si>
  <si>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</si>
  <si>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</si>
  <si>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</si>
  <si>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</si>
  <si>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</si>
  <si>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</si>
  <si>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</si>
  <si>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</si>
  <si>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</si>
  <si>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</si>
  <si>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</si>
  <si>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</si>
  <si>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</si>
  <si>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</si>
  <si>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</si>
  <si>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</si>
  <si>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</si>
  <si>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</si>
  <si>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</si>
  <si>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</si>
  <si>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</si>
  <si>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</si>
  <si>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</si>
  <si>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</si>
  <si>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</si>
  <si>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</si>
  <si>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</si>
  <si>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</si>
  <si>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</si>
  <si>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</si>
  <si>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</si>
  <si>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</si>
  <si>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</si>
  <si>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</si>
  <si>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</si>
  <si>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</si>
  <si>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</si>
  <si>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</si>
  <si>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</si>
  <si>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</si>
  <si>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</si>
  <si>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</si>
  <si>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</si>
  <si>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</si>
  <si>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</si>
  <si>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</si>
  <si>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</si>
  <si>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</si>
  <si>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</si>
  <si>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</si>
  <si>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</si>
  <si>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</si>
  <si>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</si>
  <si>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</si>
  <si>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</si>
  <si>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</si>
  <si>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</si>
  <si>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</si>
  <si>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</si>
  <si>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</si>
  <si>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</si>
  <si>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</si>
  <si>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</si>
  <si>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</si>
  <si>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</si>
  <si>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</si>
  <si>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</si>
  <si>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</si>
  <si>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</si>
  <si>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</si>
  <si>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</si>
  <si>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</si>
  <si>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</si>
  <si>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</si>
  <si>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</si>
  <si>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</si>
  <si>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</si>
  <si>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</si>
  <si>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</si>
  <si>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</si>
  <si>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</si>
  <si>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</si>
  <si>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</si>
  <si>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</si>
  <si>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</si>
  <si>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</si>
  <si>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</si>
  <si>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</si>
  <si>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</si>
  <si>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</si>
  <si>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</si>
  <si>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</si>
  <si>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</si>
  <si>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</si>
  <si>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</si>
  <si>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</si>
  <si>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</si>
  <si>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</si>
  <si>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</si>
  <si>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</si>
  <si>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</si>
  <si>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</si>
  <si>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</si>
  <si>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</si>
  <si>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</si>
  <si>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</si>
  <si>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</si>
  <si>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</si>
  <si>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</si>
  <si>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</si>
  <si>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</si>
  <si>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</si>
  <si>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</si>
  <si>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</si>
  <si>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</si>
  <si>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</si>
  <si>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</si>
  <si>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</si>
  <si>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</si>
  <si>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</si>
  <si>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</si>
  <si>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</si>
  <si>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</si>
  <si>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</si>
  <si>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</si>
  <si>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</si>
  <si>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</si>
  <si>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</si>
  <si>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</si>
  <si>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</si>
  <si>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</si>
  <si>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</si>
  <si>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</si>
  <si>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</si>
  <si>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</si>
  <si>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</si>
  <si>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</si>
  <si>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</si>
  <si>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</si>
  <si>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</si>
  <si>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</si>
  <si>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</si>
  <si>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</si>
  <si>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</si>
  <si>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</si>
  <si>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</si>
  <si>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</si>
  <si>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</si>
  <si>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</si>
  <si>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</si>
  <si>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</si>
  <si>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</si>
  <si>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</si>
  <si>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</si>
  <si>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</si>
  <si>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</si>
  <si>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</si>
  <si>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</si>
  <si>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</si>
  <si>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</si>
  <si>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</si>
  <si>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</si>
  <si>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</si>
  <si>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</si>
  <si>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</si>
  <si>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</si>
  <si>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</si>
  <si>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</si>
  <si>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</si>
  <si>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</si>
  <si>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</si>
  <si>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</si>
  <si>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</si>
  <si>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</si>
  <si>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</si>
  <si>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</si>
  <si>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</si>
  <si>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</si>
  <si>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</si>
  <si>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</si>
  <si>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</si>
  <si>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</si>
  <si>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</si>
  <si>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</si>
  <si>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</si>
  <si>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</si>
  <si>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</si>
  <si>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</si>
  <si>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</si>
  <si>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</si>
  <si>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</si>
  <si>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</si>
  <si>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</si>
  <si>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</si>
  <si>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</si>
  <si>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</si>
  <si>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</si>
  <si>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</si>
  <si>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</si>
  <si>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</si>
  <si>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</si>
  <si>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</si>
  <si>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</si>
  <si>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</si>
  <si>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</si>
  <si>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</si>
  <si>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</si>
  <si>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</si>
  <si>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</si>
  <si>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</si>
  <si>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</si>
  <si>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</si>
  <si>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</si>
  <si>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</si>
  <si>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</si>
  <si>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</si>
  <si>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</si>
  <si>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</si>
  <si>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</si>
  <si>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</si>
  <si>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</si>
  <si>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</si>
  <si>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</si>
  <si>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</si>
  <si>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</si>
  <si>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</si>
  <si>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</si>
  <si>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</si>
  <si>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</si>
  <si>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</si>
  <si>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</si>
  <si>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</si>
  <si>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</si>
  <si>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</si>
  <si>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</si>
  <si>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</si>
  <si>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</si>
  <si>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</si>
  <si>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</si>
  <si>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</si>
  <si>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</si>
  <si>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</si>
  <si>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</si>
  <si>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</si>
  <si>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</si>
  <si>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</si>
  <si>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</si>
  <si>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</si>
  <si>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</si>
  <si>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</si>
  <si>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</si>
  <si>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</si>
  <si>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</si>
  <si>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</si>
  <si>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</si>
  <si>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</si>
  <si>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</si>
  <si>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</si>
  <si>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</si>
  <si>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</si>
  <si>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</si>
  <si>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</si>
  <si>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</si>
  <si>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</si>
  <si>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</si>
  <si>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</si>
  <si>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</si>
  <si>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</si>
  <si>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</si>
  <si>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</si>
  <si>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</si>
  <si>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</si>
  <si>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</si>
  <si>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</si>
  <si>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</si>
  <si>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</si>
  <si>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</si>
  <si>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</si>
  <si>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</si>
  <si>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</si>
  <si>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</si>
  <si>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</si>
  <si>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</si>
  <si>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</si>
  <si>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</si>
  <si>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</si>
  <si>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</si>
  <si>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</si>
  <si>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</si>
  <si>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</si>
  <si>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</si>
  <si>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</si>
  <si>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</si>
  <si>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</si>
  <si>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</si>
  <si>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</si>
  <si>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</si>
  <si>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</si>
  <si>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</si>
  <si>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</si>
  <si>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</si>
  <si>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</si>
  <si>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</si>
  <si>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</si>
  <si>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</si>
  <si>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</si>
  <si>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</si>
  <si>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</si>
  <si>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</si>
  <si>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</si>
  <si>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</si>
  <si>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</si>
  <si>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</si>
  <si>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</si>
  <si>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</si>
  <si>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</si>
  <si>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</si>
  <si>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</si>
  <si>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</si>
  <si>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</si>
  <si>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</si>
  <si>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</si>
  <si>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</si>
  <si>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</si>
  <si>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</si>
  <si>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</si>
  <si>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</si>
  <si>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</si>
  <si>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</si>
  <si>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</si>
  <si>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</si>
  <si>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</si>
  <si>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</si>
  <si>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</si>
  <si>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</si>
  <si>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</si>
  <si>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</si>
  <si>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</si>
  <si>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</si>
  <si>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</si>
  <si>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</si>
  <si>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</si>
  <si>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</si>
  <si>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</si>
  <si>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</si>
  <si>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</si>
  <si>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</si>
  <si>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</si>
  <si>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</si>
  <si>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</si>
  <si>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</si>
  <si>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</si>
  <si>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</si>
  <si>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</si>
  <si>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</si>
  <si>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</si>
  <si>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</si>
  <si>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</si>
  <si>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</si>
  <si>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</si>
  <si>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</si>
  <si>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</si>
  <si>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</si>
  <si>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</si>
  <si>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</si>
  <si>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</si>
  <si>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</si>
  <si>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</si>
  <si>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</si>
  <si>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</si>
  <si>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</si>
  <si>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</si>
  <si>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</si>
  <si>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</si>
  <si>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</si>
  <si>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</si>
  <si>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</si>
  <si>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</si>
  <si>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</si>
  <si>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</si>
  <si>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</si>
  <si>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</si>
  <si>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</si>
  <si>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</si>
  <si>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</si>
  <si>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</si>
  <si>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</si>
  <si>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</si>
  <si>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</si>
  <si>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</si>
  <si>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</si>
  <si>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</si>
  <si>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</si>
  <si>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</si>
  <si>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</si>
  <si>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</si>
  <si>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</si>
  <si>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</si>
  <si>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</si>
  <si>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</si>
  <si>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</si>
  <si>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</si>
  <si>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</si>
  <si>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</si>
  <si>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</si>
  <si>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</si>
  <si>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</si>
  <si>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</si>
  <si>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</si>
  <si>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</si>
  <si>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</si>
  <si>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</si>
  <si>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</si>
  <si>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</si>
  <si>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</si>
  <si>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</si>
  <si>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</si>
  <si>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</si>
  <si>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</si>
  <si>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</si>
  <si>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</si>
  <si>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</si>
  <si>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</si>
  <si>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</si>
  <si>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</si>
  <si>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</si>
  <si>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</si>
  <si>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</si>
  <si>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</si>
  <si>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</si>
  <si>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</si>
  <si>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</si>
  <si>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</si>
  <si>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</si>
  <si>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</si>
  <si>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</si>
  <si>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</si>
  <si>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</si>
  <si>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</si>
  <si>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</si>
  <si>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</si>
  <si>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</si>
  <si>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</si>
  <si>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</si>
  <si>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</si>
  <si>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</si>
  <si>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</si>
  <si>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</si>
  <si>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</si>
  <si>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</si>
  <si>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</si>
  <si>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</si>
  <si>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</si>
  <si>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</si>
  <si>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</si>
  <si>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</si>
  <si>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</si>
  <si>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</si>
  <si>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</si>
  <si>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</si>
  <si>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</si>
  <si>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</si>
  <si>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</si>
  <si>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</si>
  <si>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</si>
  <si>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</si>
  <si>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</si>
  <si>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</si>
  <si>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</si>
  <si>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</si>
  <si>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</si>
  <si>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</si>
  <si>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</si>
  <si>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</si>
  <si>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</si>
  <si>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</si>
  <si>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</si>
  <si>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</si>
  <si>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</si>
  <si>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</si>
  <si>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</si>
  <si>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</si>
  <si>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</si>
  <si>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</si>
  <si>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</si>
  <si>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</si>
  <si>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</si>
  <si>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</si>
  <si>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</si>
  <si>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</si>
  <si>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</si>
  <si>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</si>
  <si>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</si>
  <si>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</si>
  <si>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</si>
  <si>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</si>
  <si>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</si>
  <si>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</si>
  <si>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</si>
  <si>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</si>
  <si>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</si>
  <si>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</si>
  <si>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</si>
  <si>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</si>
  <si>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</si>
  <si>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</si>
  <si>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</si>
  <si>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</si>
  <si>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</si>
  <si>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</si>
  <si>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</si>
  <si>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</si>
  <si>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</si>
  <si>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</si>
  <si>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</si>
  <si>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</si>
  <si>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</si>
  <si>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</si>
  <si>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</si>
  <si>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</si>
  <si>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</si>
  <si>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</si>
  <si>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</si>
  <si>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</si>
  <si>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</si>
  <si>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</si>
  <si>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</si>
  <si>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</si>
  <si>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</si>
  <si>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</si>
  <si>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</si>
  <si>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</si>
  <si>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</si>
  <si>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</si>
  <si>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</si>
  <si>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</si>
  <si>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</si>
  <si>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</si>
  <si>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</si>
  <si>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</si>
  <si>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</si>
  <si>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</si>
  <si>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</si>
  <si>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</si>
  <si>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</si>
  <si>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</si>
  <si>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</si>
  <si>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</si>
  <si>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</si>
  <si>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</si>
  <si>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</si>
  <si>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</si>
  <si>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</si>
  <si>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</si>
  <si>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</si>
  <si>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</si>
  <si>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</si>
  <si>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</si>
  <si>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</si>
  <si>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</si>
  <si>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</si>
  <si>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</si>
  <si>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</si>
  <si>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</si>
  <si>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</si>
  <si>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</si>
  <si>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</si>
  <si>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</si>
  <si>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</si>
  <si>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</si>
  <si>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</si>
  <si>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</si>
  <si>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</si>
  <si>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</si>
  <si>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</si>
  <si>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</si>
  <si>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</si>
  <si>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</si>
  <si>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</si>
  <si>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</si>
  <si>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</si>
  <si>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</si>
  <si>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</si>
  <si>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</si>
  <si>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</si>
  <si>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</si>
  <si>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</si>
  <si>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</si>
  <si>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</si>
  <si>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</si>
  <si>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</si>
  <si>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</si>
  <si>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</si>
  <si>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</si>
  <si>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</si>
  <si>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</si>
  <si>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</si>
  <si>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</si>
  <si>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</si>
  <si>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</si>
  <si>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</si>
  <si>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</si>
  <si>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</si>
  <si>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</si>
  <si>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</si>
  <si>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</si>
  <si>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</si>
  <si>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</si>
  <si>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</si>
  <si>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</si>
  <si>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</si>
  <si>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</si>
  <si>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</si>
  <si>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</si>
  <si>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</si>
  <si>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</si>
  <si>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</si>
  <si>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</si>
  <si>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</si>
  <si>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</si>
  <si>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</si>
  <si>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</si>
  <si>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</si>
  <si>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</si>
  <si>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</si>
  <si>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</si>
  <si>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</si>
  <si>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</si>
  <si>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</si>
  <si>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</si>
  <si>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</si>
  <si>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</si>
  <si>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</si>
  <si>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</si>
  <si>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</si>
  <si>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</si>
  <si>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</si>
  <si>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</si>
  <si>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</si>
  <si>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</si>
  <si>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</si>
  <si>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</si>
  <si>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</si>
  <si>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</si>
  <si>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</si>
  <si>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</si>
  <si>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</si>
  <si>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</si>
  <si>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</si>
  <si>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</si>
  <si>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</si>
  <si>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</si>
  <si>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</si>
  <si>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</si>
  <si>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</si>
  <si>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</si>
  <si>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</si>
  <si>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</si>
  <si>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</si>
  <si>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</si>
  <si>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</si>
  <si>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</si>
  <si>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</si>
  <si>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</si>
  <si>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</si>
  <si>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</si>
  <si>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</si>
  <si>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</si>
  <si>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</si>
  <si>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</si>
  <si>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</si>
  <si>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</si>
  <si>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</si>
  <si>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</si>
  <si>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</si>
  <si>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</si>
  <si>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</si>
  <si>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</si>
  <si>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</si>
  <si>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</si>
  <si>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</si>
  <si>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</si>
  <si>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</si>
  <si>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</si>
  <si>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</si>
  <si>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</si>
  <si>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</si>
  <si>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</si>
  <si>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</si>
  <si>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</si>
  <si>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</si>
  <si>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</si>
  <si>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</si>
  <si>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</si>
  <si>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</si>
  <si>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</si>
  <si>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</si>
  <si>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</si>
  <si>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</si>
  <si>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</si>
  <si>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</si>
  <si>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</si>
  <si>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</si>
  <si>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</si>
  <si>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</si>
  <si>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</si>
  <si>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</si>
  <si>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</si>
  <si>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</si>
  <si>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</si>
  <si>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</si>
  <si>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</si>
  <si>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</si>
  <si>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</si>
  <si>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</si>
  <si>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</si>
  <si>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</si>
  <si>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</si>
  <si>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</si>
  <si>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</si>
  <si>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</si>
  <si>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</si>
  <si>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</si>
  <si>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</si>
  <si>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</si>
  <si>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</si>
  <si>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</si>
  <si>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</si>
  <si>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</si>
  <si>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</si>
  <si>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</si>
  <si>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</si>
  <si>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</si>
  <si>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</si>
  <si>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</si>
  <si>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</si>
  <si>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</si>
  <si>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</si>
  <si>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</si>
  <si>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</si>
  <si>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</si>
  <si>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</si>
  <si>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</si>
  <si>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</si>
  <si>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</si>
  <si>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</si>
  <si>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</si>
  <si>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</si>
  <si>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</si>
  <si>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</si>
  <si>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</si>
  <si>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</si>
  <si>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</si>
  <si>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</si>
  <si>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</si>
  <si>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</si>
  <si>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</si>
  <si>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</si>
  <si>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</si>
  <si>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</si>
  <si>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</si>
  <si>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</si>
  <si>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</si>
  <si>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</si>
  <si>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</si>
  <si>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</si>
  <si>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</si>
  <si>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</si>
  <si>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</si>
  <si>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</si>
  <si>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</si>
  <si>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</si>
  <si>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</si>
  <si>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</si>
  <si>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</si>
  <si>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</si>
  <si>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</si>
  <si>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</si>
  <si>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</si>
  <si>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</si>
  <si>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</si>
  <si>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</si>
  <si>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</si>
  <si>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</si>
  <si>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</si>
  <si>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</si>
  <si>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</si>
  <si>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</si>
  <si>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</si>
  <si>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</si>
  <si>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</si>
  <si>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</si>
  <si>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</si>
  <si>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</si>
  <si>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</si>
  <si>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</si>
  <si>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</si>
  <si>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</si>
  <si>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</si>
  <si>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</si>
  <si>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</si>
  <si>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</si>
  <si>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</si>
  <si>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</si>
  <si>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</si>
  <si>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</si>
  <si>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</si>
  <si>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</si>
  <si>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</si>
  <si>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</si>
  <si>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</si>
  <si>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</si>
  <si>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</si>
  <si>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</si>
  <si>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</si>
  <si>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</si>
  <si>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</si>
  <si>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</si>
  <si>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</si>
  <si>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</si>
  <si>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</si>
  <si>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</si>
  <si>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</si>
  <si>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</si>
  <si>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</si>
  <si>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</si>
  <si>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</si>
  <si>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</si>
  <si>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</si>
  <si>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</si>
  <si>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</si>
  <si>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</si>
  <si>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</si>
  <si>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</si>
  <si>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</si>
  <si>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</si>
  <si>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</si>
  <si>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</si>
  <si>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</si>
  <si>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</si>
  <si>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</si>
  <si>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</si>
  <si>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</si>
  <si>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</si>
  <si>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</si>
  <si>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</si>
  <si>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</si>
  <si>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</si>
  <si>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</si>
  <si>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</si>
  <si>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</si>
  <si>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</si>
  <si>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</si>
  <si>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</si>
  <si>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</si>
  <si>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</si>
  <si>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</si>
  <si>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</si>
  <si>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</si>
  <si>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</si>
  <si>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</si>
  <si>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</si>
  <si>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</si>
  <si>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</si>
  <si>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</si>
  <si>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</si>
  <si>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</si>
  <si>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</si>
  <si>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</si>
  <si>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</si>
  <si>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</si>
  <si>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</si>
  <si>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</si>
  <si>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</si>
  <si>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</si>
  <si>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</si>
  <si>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</si>
  <si>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</si>
  <si>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</si>
  <si>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</si>
  <si>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</si>
  <si>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</si>
  <si>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</si>
  <si>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</si>
  <si>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</si>
  <si>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</si>
  <si>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</si>
  <si>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</si>
  <si>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</si>
  <si>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</si>
  <si>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</si>
  <si>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</si>
  <si>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</si>
  <si>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</si>
  <si>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</si>
  <si>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</si>
  <si>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</si>
  <si>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</si>
  <si>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</si>
  <si>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</si>
  <si>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</si>
  <si>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</si>
  <si>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</si>
  <si>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</si>
  <si>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</si>
  <si>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</si>
  <si>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</si>
  <si>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</si>
  <si>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</si>
  <si>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</si>
  <si>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</si>
  <si>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</si>
  <si>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</si>
  <si>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</si>
  <si>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</si>
  <si>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</si>
  <si>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</si>
  <si>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</si>
  <si>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</si>
  <si>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</si>
  <si>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</si>
  <si>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</si>
  <si>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</si>
  <si>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</si>
  <si>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</si>
  <si>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</si>
  <si>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</si>
  <si>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</si>
  <si>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</si>
  <si>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</si>
  <si>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</si>
  <si>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</si>
  <si>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</si>
  <si>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</si>
  <si>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</si>
  <si>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</si>
  <si>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</si>
  <si>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</si>
  <si>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</si>
  <si>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</si>
  <si>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</si>
  <si>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</si>
  <si>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</si>
  <si>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</si>
  <si>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</si>
  <si>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</si>
  <si>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</si>
  <si>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</si>
  <si>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</si>
  <si>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</si>
  <si>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</si>
  <si>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</si>
  <si>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</si>
  <si>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</si>
  <si>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</si>
  <si>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</si>
  <si>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</si>
  <si>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</si>
  <si>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</si>
  <si>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</si>
  <si>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</si>
  <si>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</si>
  <si>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</si>
  <si>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</si>
  <si>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</si>
  <si>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</si>
  <si>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</si>
  <si>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</si>
  <si>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</si>
  <si>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</si>
  <si>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</si>
  <si>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</si>
  <si>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</si>
  <si>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</si>
  <si>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</si>
  <si>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</si>
  <si>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</si>
  <si>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</si>
  <si>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</si>
  <si>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</si>
  <si>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</si>
  <si>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</si>
  <si>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</si>
  <si>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</si>
  <si>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</si>
  <si>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</si>
  <si>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</si>
  <si>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</si>
  <si>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</si>
  <si>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</si>
  <si>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</si>
  <si>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</si>
  <si>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</si>
  <si>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</si>
  <si>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</si>
  <si>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</si>
  <si>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</si>
  <si>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</si>
  <si>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</si>
  <si>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</si>
  <si>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</si>
  <si>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</si>
  <si>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</si>
  <si>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</si>
  <si>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</si>
  <si>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</si>
  <si>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</si>
  <si>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</si>
  <si>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</si>
  <si>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</si>
  <si>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</si>
  <si>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</si>
  <si>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</si>
  <si>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</si>
  <si>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</si>
  <si>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</si>
  <si>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</si>
  <si>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</si>
  <si>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</si>
  <si>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</si>
  <si>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</si>
  <si>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</si>
  <si>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</si>
  <si>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</si>
  <si>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</si>
  <si>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</si>
  <si>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</si>
  <si>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</si>
  <si>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</si>
  <si>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</si>
  <si>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</si>
  <si>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</si>
  <si>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</si>
  <si>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</si>
  <si>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</si>
  <si>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</si>
  <si>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</si>
  <si>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</si>
  <si>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</si>
  <si>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</si>
  <si>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</si>
  <si>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</si>
  <si>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</si>
  <si>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</si>
  <si>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</si>
  <si>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</si>
  <si>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</si>
  <si>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</si>
  <si>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</si>
  <si>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</si>
  <si>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</si>
  <si>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</si>
  <si>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</si>
  <si>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</si>
  <si>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</si>
  <si>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</si>
  <si>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</si>
  <si>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</si>
  <si>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</si>
  <si>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</si>
  <si>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</si>
  <si>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</si>
  <si>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</si>
  <si>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</si>
  <si>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</si>
  <si>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</si>
  <si>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</si>
  <si>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</si>
  <si>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</si>
  <si>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</si>
  <si>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</si>
  <si>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</si>
  <si>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</si>
  <si>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</si>
  <si>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</si>
  <si>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</si>
  <si>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</si>
  <si>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</si>
  <si>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</si>
  <si>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</si>
  <si>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</si>
  <si>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</si>
  <si>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</si>
  <si>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</si>
  <si>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</si>
  <si>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</si>
  <si>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</si>
  <si>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</si>
  <si>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</si>
  <si>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</si>
  <si>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</si>
  <si>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</si>
  <si>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</si>
  <si>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</si>
  <si>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</si>
  <si>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</si>
  <si>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</si>
  <si>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</si>
  <si>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</si>
  <si>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</si>
  <si>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</si>
  <si>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</si>
  <si>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</si>
  <si>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</si>
  <si>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</si>
  <si>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</si>
  <si>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</si>
  <si>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</si>
  <si>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</si>
  <si>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</si>
  <si>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</si>
  <si>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</si>
  <si>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</si>
  <si>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</si>
  <si>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</si>
  <si>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</si>
  <si>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</si>
  <si>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</si>
  <si>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</si>
  <si>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</si>
  <si>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</si>
  <si>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</si>
  <si>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</si>
  <si>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</si>
  <si>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</si>
  <si>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</si>
  <si>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</si>
  <si>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</si>
  <si>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</si>
  <si>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</si>
  <si>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</si>
  <si>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</si>
  <si>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</si>
  <si>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</si>
  <si>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</si>
  <si>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</si>
  <si>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</si>
  <si>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</si>
  <si>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</si>
  <si>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</si>
  <si>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</si>
  <si>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</si>
  <si>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</si>
  <si>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</si>
  <si>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</si>
  <si>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</si>
  <si>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</si>
  <si>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</si>
  <si>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</si>
  <si>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</si>
  <si>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</si>
  <si>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</si>
  <si>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</si>
  <si>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</si>
  <si>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</si>
  <si>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</si>
  <si>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</si>
  <si>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</si>
  <si>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</si>
  <si>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</si>
  <si>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</si>
  <si>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</si>
  <si>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</si>
  <si>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</si>
  <si>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</si>
  <si>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</si>
  <si>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</si>
  <si>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</si>
  <si>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</si>
  <si>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</si>
  <si>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</si>
  <si>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</si>
  <si>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</si>
  <si>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</si>
  <si>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</si>
  <si>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</si>
  <si>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</si>
  <si>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</si>
  <si>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</si>
  <si>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</si>
  <si>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</si>
  <si>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</si>
  <si>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</si>
  <si>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</si>
  <si>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</si>
  <si>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</si>
  <si>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</si>
  <si>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</si>
  <si>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</si>
  <si>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</si>
  <si>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</si>
  <si>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</si>
  <si>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</si>
  <si>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</si>
  <si>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</si>
  <si>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</si>
  <si>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</si>
  <si>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</si>
  <si>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</si>
  <si>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</si>
  <si>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</si>
  <si>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</si>
  <si>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</si>
  <si>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</si>
  <si>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</si>
  <si>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</si>
  <si>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</si>
  <si>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</si>
  <si>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</si>
  <si>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</si>
  <si>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</si>
  <si>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</si>
  <si>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</si>
  <si>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</si>
  <si>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</si>
  <si>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</si>
  <si>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</si>
  <si>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</si>
  <si>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</si>
  <si>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</si>
  <si>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</si>
  <si>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</si>
  <si>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</si>
  <si>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</si>
  <si>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</si>
  <si>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</si>
  <si>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</si>
  <si>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</si>
  <si>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</si>
  <si>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</si>
  <si>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</si>
  <si>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</si>
  <si>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</si>
  <si>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</si>
  <si>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</si>
  <si>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</si>
  <si>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</si>
  <si>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</si>
  <si>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</si>
  <si>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</si>
  <si>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</si>
  <si>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</si>
  <si>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</si>
  <si>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</si>
  <si>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</si>
  <si>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</si>
  <si>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</si>
  <si>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</si>
  <si>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</si>
  <si>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</si>
  <si>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</si>
  <si>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</si>
  <si>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</si>
  <si>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</si>
  <si>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</si>
  <si>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</si>
  <si>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</si>
  <si>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</si>
  <si>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</si>
  <si>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</si>
  <si>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</si>
  <si>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</si>
  <si>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</si>
  <si>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</si>
  <si>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</si>
  <si>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</si>
  <si>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</si>
  <si>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</si>
  <si>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</si>
  <si>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</si>
  <si>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</si>
  <si>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</si>
  <si>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</si>
  <si>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</si>
  <si>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</si>
  <si>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</si>
  <si>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</si>
  <si>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</si>
  <si>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</si>
  <si>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</si>
  <si>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</si>
  <si>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</si>
  <si>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</si>
  <si>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</si>
  <si>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</si>
  <si>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</si>
  <si>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</si>
  <si>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</si>
  <si>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</si>
  <si>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</si>
  <si>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</si>
  <si>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</si>
  <si>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</si>
  <si>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</si>
  <si>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</si>
  <si>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</si>
  <si>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</si>
  <si>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</si>
  <si>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</si>
  <si>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</si>
  <si>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</si>
  <si>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</si>
  <si>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</si>
  <si>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</si>
  <si>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</si>
  <si>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</si>
  <si>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</si>
  <si>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</si>
  <si>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</si>
  <si>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</si>
  <si>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</si>
  <si>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</si>
  <si>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</si>
  <si>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</si>
  <si>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</si>
  <si>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</si>
  <si>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</si>
  <si>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</si>
  <si>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</si>
  <si>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</si>
  <si>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</si>
  <si>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</si>
  <si>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</si>
  <si>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</si>
  <si>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</si>
  <si>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</si>
  <si>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</si>
  <si>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</si>
  <si>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</si>
  <si>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</si>
  <si>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</si>
  <si>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</si>
  <si>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</si>
  <si>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</si>
  <si>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</si>
  <si>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</si>
  <si>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</si>
  <si>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</si>
  <si>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</si>
  <si>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</si>
  <si>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</si>
  <si>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</si>
  <si>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</si>
  <si>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</si>
  <si>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</si>
  <si>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</si>
  <si>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</si>
  <si>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</si>
  <si>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</si>
  <si>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</si>
  <si>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</si>
  <si>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</si>
  <si>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</si>
  <si>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</si>
  <si>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</si>
  <si>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</si>
  <si>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</si>
  <si>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</si>
  <si>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</si>
  <si>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</si>
  <si>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</si>
  <si>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</si>
  <si>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</si>
  <si>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</si>
  <si>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</si>
  <si>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</si>
  <si>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</si>
  <si>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</si>
  <si>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</si>
  <si>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</si>
  <si>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</si>
  <si>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</si>
  <si>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</si>
  <si>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</si>
  <si>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</si>
  <si>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</si>
  <si>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</si>
  <si>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</si>
  <si>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</si>
  <si>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</si>
  <si>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</si>
  <si>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</si>
  <si>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</si>
  <si>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</si>
  <si>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</si>
  <si>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</si>
  <si>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</si>
  <si>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</si>
  <si>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</si>
  <si>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</si>
  <si>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</si>
  <si>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</si>
  <si>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</si>
  <si>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</si>
  <si>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</si>
  <si>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</si>
  <si>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</si>
  <si>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</si>
  <si>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</si>
  <si>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</si>
  <si>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</si>
  <si>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</si>
  <si>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</si>
  <si>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</si>
  <si>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</si>
  <si>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</si>
  <si>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</si>
  <si>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</si>
  <si>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</si>
  <si>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</si>
  <si>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</si>
  <si>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</si>
  <si>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</si>
  <si>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</si>
  <si>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</si>
  <si>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</si>
  <si>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</si>
  <si>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</si>
  <si>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</si>
  <si>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</si>
  <si>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</si>
  <si>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</si>
  <si>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</si>
  <si>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</si>
  <si>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</si>
  <si>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</si>
  <si>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</si>
  <si>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</si>
  <si>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</si>
  <si>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</si>
  <si>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</si>
  <si>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</si>
  <si>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</si>
  <si>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</si>
  <si>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</si>
  <si>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</si>
  <si>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</si>
  <si>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</si>
  <si>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</si>
  <si>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</si>
  <si>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</si>
  <si>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</si>
  <si>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</si>
  <si>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</si>
  <si>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</si>
  <si>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</si>
  <si>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</si>
  <si>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</si>
  <si>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</si>
  <si>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</si>
  <si>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</si>
  <si>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</si>
  <si>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</si>
  <si>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</si>
  <si>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</si>
  <si>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</si>
  <si>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</si>
  <si>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</si>
  <si>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</si>
  <si>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</si>
  <si>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</si>
  <si>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</si>
  <si>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</si>
  <si>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</si>
  <si>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</si>
  <si>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</si>
  <si>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</si>
  <si>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</si>
  <si>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</si>
  <si>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</si>
  <si>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</si>
  <si>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</si>
  <si>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</si>
  <si>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</si>
  <si>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</si>
  <si>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</si>
  <si>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</si>
  <si>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</si>
  <si>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</si>
  <si>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</si>
  <si>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</si>
  <si>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</si>
  <si>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</si>
  <si>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</si>
  <si>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</si>
  <si>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</si>
  <si>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</si>
  <si>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</si>
  <si>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</si>
  <si>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</si>
  <si>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</si>
  <si>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</si>
  <si>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</si>
  <si>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</si>
  <si>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</si>
  <si>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</si>
  <si>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</si>
  <si>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</si>
  <si>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</si>
  <si>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</si>
  <si>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</si>
  <si>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</si>
  <si>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</si>
  <si>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</si>
  <si>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</si>
  <si>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</si>
  <si>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</si>
  <si>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</si>
  <si>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</si>
  <si>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</si>
  <si>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</si>
  <si>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</si>
  <si>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</si>
  <si>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</si>
  <si>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</si>
  <si>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</si>
  <si>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</si>
  <si>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</si>
  <si>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</si>
  <si>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</si>
  <si>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</si>
  <si>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</si>
  <si>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</si>
  <si>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</si>
  <si>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</si>
  <si>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</si>
  <si>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</si>
  <si>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</si>
  <si>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</si>
  <si>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</si>
  <si>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</si>
  <si>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</si>
  <si>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</si>
  <si>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</si>
  <si>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</si>
  <si>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</si>
  <si>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</si>
  <si>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</si>
  <si>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</si>
  <si>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</si>
  <si>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</si>
  <si>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</si>
  <si>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</si>
  <si>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</si>
  <si>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</si>
  <si>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</si>
  <si>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</si>
  <si>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</si>
  <si>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</si>
  <si>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</si>
  <si>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</si>
  <si>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</si>
  <si>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</si>
  <si>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</si>
  <si>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</si>
  <si>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</si>
  <si>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</si>
  <si>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</si>
  <si>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</si>
  <si>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</si>
  <si>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</si>
  <si>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</si>
  <si>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</si>
  <si>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</si>
  <si>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</si>
  <si>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</si>
  <si>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</si>
  <si>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</si>
  <si>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</si>
  <si>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</si>
  <si>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</si>
  <si>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</si>
  <si>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</si>
  <si>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</si>
  <si>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</si>
  <si>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</si>
  <si>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</si>
  <si>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</si>
  <si>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</si>
  <si>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</si>
  <si>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</si>
  <si>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</si>
  <si>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</si>
  <si>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</si>
  <si>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</si>
  <si>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</si>
  <si>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</si>
  <si>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</si>
  <si>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</si>
  <si>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</si>
  <si>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</si>
  <si>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</si>
  <si>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</si>
  <si>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</si>
  <si>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</si>
  <si>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</si>
  <si>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</si>
  <si>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</si>
  <si>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</si>
  <si>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</si>
  <si>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</si>
  <si>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</si>
  <si>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</si>
  <si>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</si>
  <si>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</si>
  <si>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</si>
  <si>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</si>
  <si>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</si>
  <si>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</si>
  <si>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</si>
  <si>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</si>
  <si>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</si>
  <si>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</si>
  <si>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</si>
  <si>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</si>
  <si>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</si>
  <si>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</si>
  <si>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</si>
  <si>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</si>
  <si>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</si>
  <si>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</si>
  <si>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</si>
  <si>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</si>
  <si>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</si>
  <si>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</si>
  <si>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</si>
  <si>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</si>
  <si>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</si>
  <si>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</si>
  <si>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</si>
  <si>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</si>
  <si>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</si>
  <si>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</si>
  <si>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</si>
  <si>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</si>
  <si>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</si>
  <si>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</si>
  <si>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</si>
  <si>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</si>
  <si>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</si>
  <si>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</si>
  <si>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</si>
  <si>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</si>
  <si>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</si>
  <si>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</si>
  <si>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</si>
  <si>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</si>
  <si>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</si>
  <si>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</si>
  <si>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</si>
  <si>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</si>
  <si>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</si>
  <si>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</si>
  <si>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</si>
  <si>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</si>
  <si>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</si>
  <si>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</si>
  <si>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</si>
  <si>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</si>
  <si>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</si>
  <si>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</si>
  <si>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</si>
  <si>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</si>
  <si>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</si>
  <si>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</si>
  <si>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</si>
  <si>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</si>
  <si>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</si>
  <si>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</si>
  <si>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</si>
  <si>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</si>
  <si>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</si>
  <si>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</si>
  <si>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</si>
  <si>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</si>
  <si>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</si>
  <si>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</si>
  <si>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</si>
  <si>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</si>
  <si>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</si>
  <si>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</si>
  <si>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</si>
  <si>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</si>
  <si>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</si>
  <si>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</si>
  <si>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</si>
  <si>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</si>
  <si>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</si>
  <si>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</si>
  <si>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</si>
  <si>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</si>
  <si>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</si>
  <si>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</si>
  <si>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</si>
  <si>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</si>
  <si>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</si>
  <si>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</si>
  <si>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</si>
  <si>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</si>
  <si>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</si>
  <si>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</si>
  <si>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</si>
  <si>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</si>
  <si>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</si>
  <si>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</si>
  <si>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</si>
  <si>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</si>
  <si>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</si>
  <si>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</si>
  <si>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</si>
  <si>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</si>
  <si>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</si>
  <si>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</si>
  <si>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</si>
  <si>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</si>
  <si>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</si>
  <si>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</si>
  <si>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</si>
  <si>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</si>
  <si>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</si>
  <si>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</si>
  <si>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</si>
  <si>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</si>
  <si>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</si>
  <si>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</si>
  <si>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</si>
  <si>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</si>
  <si>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</si>
  <si>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</si>
  <si>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</si>
  <si>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</si>
  <si>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</si>
  <si>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</si>
  <si>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</si>
  <si>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</si>
  <si>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</si>
  <si>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</si>
  <si>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</si>
  <si>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</si>
  <si>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</si>
  <si>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</si>
  <si>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</si>
  <si>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</si>
  <si>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</si>
  <si>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</si>
  <si>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</si>
  <si>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</si>
  <si>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</si>
  <si>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</si>
  <si>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</si>
  <si>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</si>
  <si>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</si>
  <si>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</si>
  <si>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</si>
  <si>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</si>
  <si>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</si>
  <si>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</si>
  <si>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</si>
  <si>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</si>
  <si>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</si>
  <si>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</si>
  <si>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</si>
  <si>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</si>
  <si>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</si>
  <si>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</si>
  <si>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</si>
  <si>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</si>
  <si>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</si>
  <si>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</si>
  <si>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</si>
  <si>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</si>
  <si>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</si>
  <si>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</si>
  <si>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</si>
  <si>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</si>
  <si>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</si>
  <si>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</si>
  <si>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</si>
  <si>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</si>
  <si>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</si>
  <si>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</si>
  <si>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</si>
  <si>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</si>
  <si>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</si>
  <si>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</si>
  <si>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</si>
  <si>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</si>
  <si>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</si>
  <si>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</si>
  <si>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</si>
  <si>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</si>
  <si>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</si>
  <si>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</si>
  <si>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</si>
  <si>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</si>
  <si>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</si>
  <si>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</si>
  <si>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</si>
  <si>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</si>
  <si>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</si>
  <si>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</si>
  <si>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</si>
  <si>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</si>
  <si>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</si>
  <si>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</si>
  <si>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</si>
  <si>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</si>
  <si>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</si>
  <si>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</si>
  <si>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</si>
  <si>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</si>
  <si>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</si>
  <si>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</si>
  <si>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</si>
  <si>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</si>
  <si>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</si>
  <si>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</si>
  <si>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</si>
  <si>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</si>
  <si>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</si>
  <si>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</si>
  <si>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</si>
  <si>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</si>
  <si>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</si>
  <si>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</si>
  <si>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</si>
  <si>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</si>
  <si>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</si>
  <si>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</si>
  <si>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</si>
  <si>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</si>
  <si>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</si>
  <si>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</si>
  <si>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</si>
  <si>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</si>
  <si>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</si>
  <si>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</si>
  <si>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</si>
  <si>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</si>
  <si>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</si>
  <si>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</si>
  <si>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</si>
  <si>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</si>
  <si>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</si>
  <si>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</si>
  <si>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</si>
  <si>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</si>
  <si>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</si>
  <si>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</si>
  <si>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</si>
  <si>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</si>
  <si>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</si>
  <si>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</si>
  <si>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</si>
  <si>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</si>
  <si>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</si>
  <si>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</si>
  <si>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</si>
  <si>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</si>
  <si>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</si>
  <si>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</si>
  <si>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</si>
  <si>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</si>
  <si>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</si>
  <si>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</si>
  <si>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</si>
  <si>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</si>
  <si>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</si>
  <si>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</si>
  <si>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</si>
  <si>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</si>
  <si>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</si>
  <si>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</si>
  <si>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</si>
  <si>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</si>
  <si>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</si>
  <si>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</si>
  <si>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</si>
  <si>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</si>
  <si>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</si>
  <si>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</si>
  <si>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</si>
  <si>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</si>
  <si>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</si>
  <si>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</si>
  <si>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</si>
  <si>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</si>
  <si>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</si>
  <si>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</si>
  <si>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</si>
  <si>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</si>
  <si>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</si>
  <si>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</si>
  <si>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</si>
  <si>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</si>
  <si>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</si>
  <si>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</si>
  <si>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</si>
  <si>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</si>
  <si>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</si>
  <si>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</si>
  <si>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</si>
  <si>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</si>
  <si>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</si>
  <si>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</si>
  <si>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</si>
  <si>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</si>
  <si>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</si>
  <si>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</si>
  <si>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</si>
  <si>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</si>
  <si>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</si>
  <si>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</si>
  <si>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</si>
  <si>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</si>
  <si>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</si>
  <si>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</si>
  <si>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</si>
  <si>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</si>
  <si>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</si>
  <si>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</si>
  <si>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</si>
  <si>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</si>
  <si>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</si>
  <si>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</si>
  <si>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</si>
  <si>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</si>
  <si>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</si>
  <si>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</si>
  <si>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</si>
  <si>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</si>
  <si>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</si>
  <si>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</si>
  <si>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</si>
  <si>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</si>
  <si>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</si>
  <si>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</si>
  <si>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</si>
  <si>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</si>
  <si>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</si>
  <si>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</si>
  <si>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</si>
  <si>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</si>
  <si>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</si>
  <si>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</si>
  <si>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</si>
  <si>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</si>
  <si>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</si>
  <si>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</si>
  <si>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</si>
  <si>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</si>
  <si>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</si>
  <si>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</si>
  <si>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</si>
  <si>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</si>
  <si>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</si>
  <si>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</si>
  <si>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</si>
  <si>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</si>
  <si>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</si>
  <si>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</si>
  <si>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</si>
  <si>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</si>
  <si>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</si>
  <si>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</si>
  <si>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</si>
  <si>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</si>
  <si>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</si>
  <si>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</si>
  <si>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</si>
  <si>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</si>
  <si>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</si>
  <si>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</si>
  <si>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</si>
  <si>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</si>
  <si>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</si>
  <si>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</si>
  <si>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</si>
  <si>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</si>
  <si>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</si>
  <si>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</si>
  <si>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</si>
  <si>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</si>
  <si>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</si>
  <si>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</si>
  <si>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</si>
  <si>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</si>
  <si>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</si>
  <si>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</si>
  <si>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</si>
  <si>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</si>
  <si>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</si>
  <si>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</si>
  <si>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</si>
  <si>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</si>
  <si>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</si>
  <si>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</si>
  <si>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</si>
  <si>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</si>
  <si>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</si>
  <si>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</si>
  <si>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</si>
  <si>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</si>
  <si>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</si>
  <si>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</si>
  <si>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</si>
  <si>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</si>
  <si>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</si>
  <si>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</si>
  <si>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</si>
  <si>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</si>
  <si>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</si>
  <si>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</si>
  <si>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</si>
  <si>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</si>
  <si>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</si>
  <si>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</si>
  <si>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</si>
  <si>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</si>
  <si>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</si>
  <si>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</si>
  <si>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</si>
  <si>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</si>
  <si>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</si>
  <si>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</si>
  <si>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</si>
  <si>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</si>
  <si>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</si>
  <si>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</si>
  <si>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</si>
  <si>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</si>
  <si>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</si>
  <si>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</si>
  <si>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</si>
  <si>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</si>
  <si>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</si>
  <si>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</si>
  <si>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</si>
  <si>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</si>
  <si>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</si>
  <si>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</si>
  <si>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</si>
  <si>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</si>
  <si>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</si>
  <si>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</si>
  <si>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</si>
  <si>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</si>
  <si>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</si>
  <si>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</si>
  <si>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</si>
  <si>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</si>
  <si>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</si>
  <si>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</si>
  <si>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</si>
  <si>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</si>
  <si>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</si>
  <si>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</si>
  <si>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</si>
  <si>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</si>
  <si>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</si>
  <si>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</si>
  <si>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</si>
  <si>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</si>
  <si>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</si>
  <si>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</si>
  <si>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</si>
  <si>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</si>
  <si>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</si>
  <si>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</si>
  <si>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</si>
  <si>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</si>
  <si>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</si>
  <si>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</si>
  <si>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</si>
  <si>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</si>
  <si>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</si>
  <si>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</si>
  <si>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</si>
  <si>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</si>
  <si>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</si>
  <si>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</si>
  <si>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</si>
  <si>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</si>
  <si>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</si>
  <si>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</si>
  <si>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</si>
  <si>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</si>
  <si>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</si>
  <si>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</si>
  <si>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</si>
  <si>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</si>
  <si>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</si>
  <si>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</si>
  <si>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</si>
  <si>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</si>
  <si>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</si>
  <si>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</si>
  <si>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</si>
  <si>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</si>
  <si>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</si>
  <si>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</si>
  <si>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</si>
  <si>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</si>
  <si>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</si>
  <si>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</si>
  <si>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</si>
  <si>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</si>
  <si>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</si>
  <si>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</si>
  <si>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</si>
  <si>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</si>
  <si>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</si>
  <si>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</si>
  <si>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</si>
  <si>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</si>
  <si>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</si>
  <si>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</si>
  <si>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</si>
  <si>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</si>
  <si>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</si>
  <si>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</si>
  <si>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</si>
  <si>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</si>
  <si>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</si>
  <si>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</si>
  <si>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</si>
  <si>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</si>
  <si>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</si>
  <si>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</si>
  <si>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</si>
  <si>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</si>
  <si>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</si>
  <si>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</si>
  <si>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</si>
  <si>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</si>
  <si>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</si>
  <si>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</si>
  <si>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</si>
  <si>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</si>
  <si>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</si>
  <si>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</si>
  <si>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</si>
  <si>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</si>
  <si>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</si>
  <si>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</si>
  <si>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</si>
  <si>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</si>
  <si>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</si>
  <si>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</si>
  <si>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</si>
  <si>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</si>
  <si>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</si>
  <si>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</si>
  <si>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</si>
  <si>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</si>
  <si>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</si>
  <si>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</si>
  <si>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</si>
  <si>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</si>
  <si>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</si>
  <si>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</si>
  <si>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</si>
  <si>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</si>
  <si>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</si>
  <si>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</si>
  <si>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</si>
  <si>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</si>
  <si>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</si>
  <si>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</si>
  <si>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</si>
  <si>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</si>
  <si>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</si>
  <si>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</si>
  <si>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</si>
  <si>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</si>
  <si>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</si>
  <si>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</si>
  <si>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</si>
  <si>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</si>
  <si>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</si>
  <si>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</si>
  <si>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</si>
  <si>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</si>
  <si>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</si>
  <si>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</si>
  <si>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</si>
  <si>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</si>
  <si>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</si>
  <si>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</si>
  <si>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</si>
  <si>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</si>
  <si>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</si>
  <si>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</si>
  <si>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</si>
  <si>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</si>
  <si>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</si>
  <si>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</si>
  <si>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</si>
  <si>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</si>
  <si>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</si>
  <si>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</si>
  <si>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</si>
  <si>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</si>
  <si>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</si>
  <si>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</si>
  <si>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</si>
  <si>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</si>
  <si>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</si>
  <si>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</si>
  <si>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</si>
  <si>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</si>
  <si>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</si>
  <si>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</si>
  <si>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</si>
  <si>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</si>
  <si>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</si>
  <si>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</si>
  <si>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</si>
  <si>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</si>
  <si>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</si>
  <si>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</si>
  <si>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</si>
  <si>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</si>
  <si>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</si>
  <si>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</si>
  <si>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</si>
  <si>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</si>
  <si>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</si>
  <si>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</si>
  <si>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</si>
  <si>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</si>
  <si>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</si>
  <si>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</si>
  <si>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</si>
  <si>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</si>
  <si>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</si>
  <si>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</si>
  <si>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</si>
  <si>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</si>
  <si>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</si>
  <si>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</si>
  <si>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</si>
  <si>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</si>
  <si>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</si>
  <si>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</si>
  <si>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</si>
  <si>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</si>
  <si>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</si>
  <si>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</si>
  <si>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</si>
  <si>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</si>
  <si>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</si>
  <si>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</si>
  <si>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</si>
  <si>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</si>
  <si>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</si>
  <si>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</si>
  <si>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</si>
  <si>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</si>
  <si>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</si>
  <si>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</si>
  <si>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</si>
  <si>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</si>
  <si>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</si>
  <si>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</si>
  <si>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</si>
  <si>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</si>
  <si>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</si>
  <si>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</si>
  <si>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</si>
  <si>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</si>
  <si>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</si>
  <si>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</si>
  <si>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</si>
  <si>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</si>
  <si>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</si>
  <si>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</si>
  <si>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</si>
  <si>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</si>
  <si>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</si>
  <si>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</si>
  <si>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</si>
  <si>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</si>
  <si>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</si>
  <si>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</si>
  <si>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</si>
  <si>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</si>
  <si>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</si>
  <si>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</si>
  <si>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</si>
  <si>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</si>
  <si>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</si>
  <si>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</si>
  <si>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</si>
  <si>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</si>
  <si>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</si>
  <si>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</si>
  <si>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</si>
  <si>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</si>
  <si>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</si>
  <si>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</si>
  <si>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</si>
  <si>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</si>
  <si>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</si>
  <si>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</si>
  <si>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</si>
  <si>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</si>
  <si>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</si>
  <si>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</si>
  <si>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</si>
  <si>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</si>
  <si>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</si>
  <si>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</si>
  <si>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</si>
  <si>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</si>
  <si>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</si>
  <si>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</si>
  <si>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</si>
  <si>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</si>
  <si>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</si>
  <si>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</si>
  <si>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</si>
  <si>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</si>
  <si>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</si>
  <si>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</si>
  <si>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</si>
  <si>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</si>
  <si>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</si>
  <si>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</si>
  <si>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</si>
  <si>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</si>
  <si>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</si>
  <si>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</si>
  <si>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</si>
  <si>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</si>
  <si>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</si>
  <si>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</si>
  <si>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</si>
  <si>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</si>
  <si>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</si>
  <si>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</si>
  <si>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</si>
  <si>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</si>
  <si>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</si>
  <si>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</si>
  <si>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</si>
  <si>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</si>
  <si>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</si>
  <si>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</si>
  <si>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</si>
  <si>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</si>
  <si>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</si>
  <si>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</si>
  <si>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</si>
  <si>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</si>
  <si>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</si>
  <si>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</si>
  <si>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</si>
  <si>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</si>
  <si>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</si>
  <si>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</si>
  <si>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</si>
  <si>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</si>
  <si>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</si>
  <si>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</si>
  <si>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</si>
  <si>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</si>
  <si>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</si>
  <si>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</si>
  <si>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</si>
  <si>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</si>
  <si>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</si>
  <si>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</si>
  <si>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</si>
  <si>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</si>
  <si>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</si>
  <si>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</si>
  <si>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</si>
  <si>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</si>
  <si>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</si>
  <si>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</si>
  <si>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</si>
  <si>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</si>
  <si>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</si>
  <si>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</si>
  <si>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</si>
  <si>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</si>
  <si>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</si>
  <si>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</si>
  <si>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</si>
  <si>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</si>
  <si>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</si>
  <si>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</si>
  <si>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</si>
  <si>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</si>
  <si>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</si>
  <si>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</si>
  <si>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</si>
  <si>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</si>
  <si>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</si>
  <si>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</si>
  <si>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</si>
  <si>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</si>
  <si>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</si>
  <si>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</si>
  <si>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</si>
  <si>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</si>
  <si>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</si>
  <si>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</si>
  <si>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</si>
  <si>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</si>
  <si>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</si>
  <si>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</si>
  <si>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</si>
  <si>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</si>
  <si>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</si>
  <si>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</si>
  <si>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</si>
  <si>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</si>
  <si>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</si>
  <si>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</si>
  <si>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</si>
  <si>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</si>
  <si>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</si>
  <si>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</si>
  <si>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</si>
  <si>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</si>
  <si>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</si>
  <si>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</si>
  <si>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</si>
  <si>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</si>
  <si>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</si>
  <si>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</si>
  <si>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</si>
  <si>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</si>
  <si>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</si>
  <si>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</si>
  <si>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</si>
  <si>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</si>
  <si>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</si>
  <si>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</si>
  <si>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</si>
  <si>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</si>
  <si>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</si>
  <si>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</si>
  <si>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</si>
  <si>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</si>
  <si>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</si>
  <si>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</si>
  <si>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</si>
  <si>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</si>
  <si>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</si>
  <si>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</si>
  <si>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</si>
  <si>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</si>
  <si>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</si>
  <si>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</si>
  <si>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</si>
  <si>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</si>
  <si>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</si>
  <si>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</si>
  <si>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</si>
  <si>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</si>
  <si>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</si>
  <si>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</si>
  <si>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</si>
  <si>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</si>
  <si>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</si>
  <si>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</si>
  <si>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</si>
  <si>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</si>
  <si>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</si>
  <si>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</si>
  <si>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</si>
  <si>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</si>
  <si>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</si>
  <si>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</si>
  <si>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</si>
  <si>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</si>
  <si>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</si>
  <si>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</si>
  <si>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</si>
  <si>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</si>
  <si>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</si>
  <si>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</si>
  <si>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</si>
  <si>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</si>
  <si>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</si>
  <si>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</si>
  <si>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</si>
  <si>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</si>
  <si>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</si>
  <si>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</si>
  <si>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</si>
  <si>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</si>
  <si>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</si>
  <si>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</si>
  <si>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</si>
  <si>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</si>
  <si>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</si>
  <si>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</si>
  <si>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</si>
  <si>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</si>
  <si>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</si>
  <si>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</si>
  <si>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</si>
  <si>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</si>
  <si>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</si>
  <si>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</si>
  <si>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</si>
  <si>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</si>
  <si>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</si>
  <si>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</si>
  <si>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</si>
  <si>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</si>
  <si>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</si>
  <si>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</si>
  <si>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</si>
  <si>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</si>
  <si>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</si>
  <si>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</si>
  <si>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</si>
  <si>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</si>
  <si>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</si>
  <si>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</si>
  <si>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</si>
  <si>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</si>
  <si>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</si>
  <si>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</si>
  <si>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</si>
  <si>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</si>
  <si>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</si>
  <si>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</si>
  <si>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</si>
  <si>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</si>
  <si>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</si>
  <si>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</si>
  <si>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</si>
  <si>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</si>
  <si>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</si>
  <si>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</si>
  <si>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</si>
  <si>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</si>
  <si>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</si>
  <si>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</si>
  <si>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</si>
  <si>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</si>
  <si>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</si>
  <si>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</si>
  <si>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</si>
  <si>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</si>
  <si>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</si>
  <si>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</si>
  <si>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</si>
  <si>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</si>
  <si>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</si>
  <si>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</si>
  <si>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</si>
  <si>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</si>
  <si>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</si>
  <si>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</si>
  <si>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</si>
  <si>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</si>
  <si>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</si>
  <si>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</si>
  <si>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</si>
  <si>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</si>
  <si>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</si>
  <si>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</si>
  <si>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</si>
  <si>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</si>
  <si>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</si>
  <si>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</si>
  <si>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</si>
  <si>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</si>
  <si>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</si>
  <si>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</si>
  <si>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</si>
  <si>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</si>
  <si>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</si>
  <si>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</si>
  <si>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</si>
  <si>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</si>
  <si>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</si>
  <si>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</si>
  <si>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</si>
  <si>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</si>
  <si>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</si>
  <si>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</si>
  <si>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</si>
  <si>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</si>
  <si>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</si>
  <si>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</si>
  <si>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</si>
  <si>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</si>
  <si>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</si>
  <si>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</si>
  <si>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</si>
  <si>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</si>
  <si>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</si>
  <si>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</si>
  <si>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</si>
  <si>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</si>
  <si>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</si>
  <si>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</si>
  <si>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</si>
  <si>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</si>
  <si>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</si>
  <si>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</si>
  <si>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</si>
  <si>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</si>
  <si>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</si>
  <si>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</si>
  <si>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</si>
  <si>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</si>
  <si>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</si>
  <si>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</si>
  <si>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</si>
  <si>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</si>
  <si>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</si>
  <si>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</si>
  <si>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</si>
  <si>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</si>
  <si>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</si>
  <si>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</si>
  <si>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</si>
  <si>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</si>
  <si>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</si>
  <si>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</si>
  <si>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</si>
  <si>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</si>
  <si>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</si>
  <si>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</si>
  <si>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</si>
  <si>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</si>
  <si>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</si>
  <si>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</si>
  <si>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</si>
  <si>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</si>
  <si>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</si>
  <si>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</si>
  <si>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</si>
  <si>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</si>
  <si>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</si>
  <si>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</si>
  <si>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</si>
  <si>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</si>
  <si>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</si>
  <si>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</si>
  <si>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</si>
  <si>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</si>
  <si>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</si>
  <si>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</si>
  <si>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</si>
  <si>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</si>
  <si>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</si>
  <si>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</si>
  <si>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</si>
  <si>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</si>
  <si>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</si>
  <si>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</si>
  <si>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</si>
  <si>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</si>
  <si>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</si>
  <si>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</si>
  <si>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</si>
  <si>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</si>
  <si>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</si>
  <si>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</si>
  <si>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</si>
  <si>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</si>
  <si>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</si>
  <si>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</si>
  <si>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</si>
  <si>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</si>
  <si>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</si>
  <si>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</si>
  <si>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</si>
  <si>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</si>
  <si>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</si>
  <si>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</si>
  <si>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</si>
  <si>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</si>
  <si>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</si>
  <si>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</si>
  <si>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</si>
  <si>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</si>
  <si>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</si>
  <si>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</si>
  <si>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</si>
  <si>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</si>
  <si>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</si>
  <si>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</si>
  <si>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</si>
  <si>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</si>
  <si>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</si>
  <si>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</si>
  <si>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</si>
  <si>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</si>
  <si>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</si>
  <si>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</si>
  <si>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</si>
  <si>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</si>
  <si>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</si>
  <si>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</si>
  <si>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</si>
  <si>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</si>
  <si>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</si>
  <si>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</si>
  <si>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</si>
  <si>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</si>
  <si>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</si>
  <si>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</si>
  <si>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</si>
  <si>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</si>
  <si>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</si>
  <si>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</si>
  <si>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</si>
  <si>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</si>
  <si>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</si>
  <si>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</si>
  <si>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</si>
  <si>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</si>
  <si>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</si>
  <si>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</si>
  <si>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</si>
  <si>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</si>
  <si>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</si>
  <si>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</si>
  <si>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</si>
  <si>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</si>
  <si>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</si>
  <si>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</si>
  <si>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</si>
  <si>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</si>
  <si>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</si>
  <si>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</si>
  <si>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</si>
  <si>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</si>
  <si>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</si>
  <si>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</si>
  <si>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</si>
  <si>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</si>
  <si>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</si>
  <si>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</si>
  <si>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</si>
  <si>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</si>
  <si>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</si>
  <si>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</si>
  <si>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</si>
  <si>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</si>
  <si>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</si>
  <si>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</si>
  <si>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</si>
  <si>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</si>
  <si>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</si>
  <si>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</si>
  <si>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</si>
  <si>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</si>
  <si>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</si>
  <si>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</si>
  <si>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</si>
  <si>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</si>
  <si>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</si>
  <si>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</si>
  <si>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</si>
  <si>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</si>
  <si>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</si>
  <si>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</si>
  <si>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</si>
  <si>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</si>
  <si>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</si>
  <si>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</si>
  <si>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</si>
  <si>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</si>
  <si>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</si>
  <si>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</si>
  <si>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</si>
  <si>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</si>
  <si>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</si>
  <si>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</si>
  <si>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</si>
  <si>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</si>
  <si>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</si>
  <si>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</si>
  <si>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</si>
  <si>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</si>
  <si>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</si>
  <si>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</si>
  <si>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</si>
  <si>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</si>
  <si>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</si>
  <si>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</si>
  <si>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</si>
  <si>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</si>
  <si>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</si>
  <si>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</si>
  <si>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</si>
  <si>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</si>
  <si>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</si>
  <si>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</si>
  <si>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</si>
  <si>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</si>
  <si>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</si>
  <si>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</si>
  <si>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</si>
  <si>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</si>
  <si>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</si>
  <si>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</si>
  <si>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</si>
  <si>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</si>
  <si>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</si>
  <si>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</si>
  <si>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</si>
  <si>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</si>
  <si>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</si>
  <si>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</si>
  <si>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</si>
  <si>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</si>
  <si>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</si>
  <si>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</si>
  <si>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</si>
  <si>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</si>
  <si>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</si>
  <si>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</si>
  <si>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</si>
  <si>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</si>
  <si>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</si>
  <si>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</si>
  <si>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</si>
  <si>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</si>
  <si>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</si>
  <si>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</si>
  <si>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</si>
  <si>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</si>
  <si>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</si>
  <si>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</si>
  <si>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</si>
  <si>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</si>
  <si>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</si>
  <si>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</si>
  <si>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</si>
  <si>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</si>
  <si>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</si>
  <si>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</si>
  <si>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</si>
  <si>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</si>
  <si>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</si>
  <si>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</si>
  <si>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</si>
  <si>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</si>
  <si>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</si>
  <si>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</si>
  <si>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</si>
  <si>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</si>
  <si>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</si>
  <si>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</si>
  <si>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</si>
  <si>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</si>
  <si>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</si>
  <si>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</si>
  <si>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</si>
  <si>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</si>
  <si>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</si>
  <si>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</si>
  <si>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</si>
  <si>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</si>
  <si>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</si>
  <si>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</si>
  <si>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</si>
  <si>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</si>
  <si>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</si>
  <si>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</si>
  <si>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</si>
  <si>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</si>
  <si>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</si>
  <si>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</si>
  <si>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</si>
  <si>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</si>
  <si>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</si>
  <si>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</si>
  <si>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</si>
  <si>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</si>
  <si>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</si>
  <si>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</si>
  <si>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</si>
  <si>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</si>
  <si>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</si>
  <si>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</si>
  <si>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</si>
  <si>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</si>
  <si>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</si>
  <si>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</si>
  <si>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</si>
  <si>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</si>
  <si>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</si>
  <si>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</si>
  <si>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</si>
  <si>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</si>
  <si>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</si>
  <si>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</si>
  <si>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</si>
  <si>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</si>
  <si>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</si>
  <si>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</si>
  <si>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</si>
  <si>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</si>
  <si>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</si>
  <si>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</si>
  <si>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</si>
  <si>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</si>
  <si>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</si>
  <si>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</si>
  <si>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</si>
  <si>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</si>
  <si>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</si>
  <si>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</si>
  <si>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</si>
  <si>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</si>
  <si>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</si>
  <si>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</si>
  <si>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</si>
  <si>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</si>
  <si>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</si>
  <si>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</si>
  <si>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</si>
  <si>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</si>
  <si>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</si>
  <si>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</si>
  <si>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</si>
  <si>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</si>
  <si>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</si>
  <si>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</si>
  <si>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</si>
  <si>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</si>
  <si>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</si>
  <si>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</si>
  <si>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</si>
  <si>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</si>
  <si>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</si>
  <si>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</si>
  <si>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</si>
  <si>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</si>
  <si>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</si>
  <si>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</si>
  <si>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</si>
  <si>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</si>
  <si>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</si>
  <si>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</si>
  <si>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</si>
  <si>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</si>
  <si>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</si>
  <si>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</si>
  <si>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</si>
  <si>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</si>
  <si>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</si>
  <si>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</si>
  <si>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</si>
  <si>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</si>
  <si>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</si>
  <si>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</si>
  <si>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</si>
  <si>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</si>
  <si>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</si>
  <si>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</si>
  <si>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</si>
  <si>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</si>
  <si>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</si>
  <si>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</si>
  <si>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</si>
  <si>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</si>
  <si>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</si>
  <si>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</si>
  <si>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</si>
  <si>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</si>
  <si>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</si>
  <si>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</si>
  <si>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</si>
  <si>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</si>
  <si>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</si>
  <si>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</si>
  <si>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</si>
  <si>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</si>
  <si>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</si>
  <si>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</si>
  <si>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</si>
  <si>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</si>
  <si>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</si>
  <si>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</si>
  <si>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</si>
  <si>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</si>
  <si>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</si>
  <si>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</si>
  <si>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</si>
  <si>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</si>
  <si>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</si>
  <si>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</si>
  <si>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</si>
  <si>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</si>
  <si>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</si>
  <si>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</si>
  <si>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</si>
  <si>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</si>
  <si>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</si>
  <si>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</si>
  <si>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</si>
  <si>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</si>
  <si>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</si>
  <si>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</si>
  <si>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</si>
  <si>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</si>
  <si>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</si>
  <si>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</si>
  <si>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</si>
  <si>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</si>
  <si>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</si>
  <si>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</si>
  <si>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</si>
  <si>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</si>
  <si>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</si>
  <si>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</si>
  <si>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</si>
  <si>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</si>
  <si>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</si>
  <si>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</si>
  <si>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</si>
  <si>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</si>
  <si>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</si>
  <si>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</si>
  <si>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</si>
  <si>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</si>
  <si>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</si>
  <si>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</si>
  <si>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</si>
  <si>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</si>
  <si>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</si>
  <si>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</si>
  <si>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</si>
  <si>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</si>
  <si>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</si>
  <si>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</si>
  <si>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</si>
  <si>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</si>
  <si>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</si>
  <si>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</si>
  <si>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</si>
  <si>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</si>
  <si>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</si>
  <si>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</si>
  <si>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</si>
  <si>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</si>
  <si>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</si>
  <si>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</si>
  <si>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</si>
  <si>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</si>
  <si>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</si>
  <si>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</si>
  <si>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</si>
  <si>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</si>
  <si>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</si>
  <si>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</si>
  <si>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</si>
  <si>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</si>
  <si>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</si>
  <si>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</si>
  <si>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</si>
  <si>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</si>
  <si>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</si>
  <si>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</si>
  <si>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</si>
  <si>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</si>
  <si>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</si>
  <si>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</si>
  <si>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</si>
  <si>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</si>
  <si>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</si>
  <si>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</si>
  <si>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</si>
  <si>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</si>
  <si>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</si>
  <si>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</si>
  <si>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</si>
  <si>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</si>
  <si>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</si>
  <si>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</si>
  <si>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</si>
  <si>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</si>
  <si>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</si>
  <si>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</si>
  <si>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</si>
  <si>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</si>
  <si>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</si>
  <si>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</si>
  <si>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</si>
  <si>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</si>
  <si>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</si>
  <si>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</si>
  <si>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</si>
  <si>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</si>
  <si>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</si>
  <si>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</si>
  <si>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</si>
  <si>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</si>
  <si>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</si>
  <si>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</si>
  <si>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</si>
  <si>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</si>
  <si>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</si>
  <si>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</si>
  <si>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</si>
  <si>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</si>
  <si>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</si>
  <si>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</si>
  <si>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</si>
  <si>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</si>
  <si>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</si>
  <si>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</si>
  <si>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</si>
  <si>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</si>
  <si>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</si>
  <si>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</si>
  <si>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</si>
  <si>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</si>
  <si>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</si>
  <si>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</si>
  <si>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</si>
  <si>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</si>
  <si>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</si>
  <si>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</si>
  <si>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</si>
  <si>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</si>
  <si>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</si>
  <si>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</si>
  <si>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</si>
  <si>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</si>
  <si>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</si>
  <si>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</si>
  <si>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</si>
  <si>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</si>
  <si>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</si>
  <si>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</si>
  <si>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</si>
  <si>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</si>
  <si>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</si>
  <si>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</si>
  <si>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</si>
  <si>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</si>
  <si>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</si>
  <si>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</si>
  <si>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</si>
  <si>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</si>
  <si>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</si>
  <si>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</si>
  <si>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</si>
  <si>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</si>
  <si>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</si>
  <si>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</si>
  <si>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</si>
  <si>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</si>
  <si>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</si>
  <si>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</si>
  <si>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</si>
  <si>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</si>
  <si>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</si>
  <si>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</si>
  <si>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</si>
  <si>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</si>
  <si>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</si>
  <si>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</si>
  <si>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</si>
  <si>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</si>
  <si>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</si>
  <si>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</si>
  <si>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</si>
  <si>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</si>
  <si>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</si>
  <si>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</si>
  <si>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</si>
  <si>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</si>
  <si>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</si>
  <si>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</si>
  <si>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</si>
  <si>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</si>
  <si>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</si>
  <si>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</si>
  <si>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</si>
  <si>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</si>
  <si>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</si>
  <si>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</si>
  <si>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</si>
  <si>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</si>
  <si>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</si>
  <si>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</si>
  <si>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</si>
  <si>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</si>
  <si>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</si>
  <si>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</si>
  <si>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</si>
  <si>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</si>
  <si>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</si>
  <si>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</si>
  <si>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</si>
  <si>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</si>
  <si>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</si>
  <si>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</si>
  <si>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</si>
  <si>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</si>
  <si>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</si>
  <si>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</si>
  <si>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</si>
  <si>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</si>
  <si>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</si>
  <si>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</si>
  <si>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</si>
  <si>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</si>
  <si>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</si>
  <si>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</si>
  <si>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</si>
  <si>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</si>
  <si>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</si>
  <si>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</si>
  <si>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</si>
  <si>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</si>
  <si>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</si>
  <si>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</si>
  <si>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</si>
  <si>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</si>
  <si>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</si>
  <si>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</si>
  <si>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</si>
  <si>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</si>
  <si>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</si>
  <si>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</si>
  <si>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</si>
  <si>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</si>
  <si>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</si>
  <si>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</si>
  <si>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</si>
  <si>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</si>
  <si>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</si>
  <si>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</si>
  <si>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</si>
  <si>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</si>
  <si>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</si>
  <si>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</si>
  <si>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</si>
  <si>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</si>
  <si>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</si>
  <si>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</si>
  <si>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</si>
  <si>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</si>
  <si>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</si>
  <si>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</si>
  <si>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</si>
  <si>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</si>
  <si>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</si>
  <si>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</si>
  <si>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</si>
  <si>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</si>
  <si>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</si>
  <si>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</si>
  <si>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</si>
  <si>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</si>
  <si>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</si>
  <si>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</si>
  <si>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</si>
  <si>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</si>
  <si>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</si>
  <si>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</si>
  <si>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</si>
  <si>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</si>
  <si>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</si>
  <si>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</si>
  <si>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</si>
  <si>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</si>
  <si>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</si>
  <si>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</si>
  <si>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</si>
  <si>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</si>
  <si>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</si>
  <si>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</si>
  <si>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</si>
  <si>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</si>
  <si>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</si>
  <si>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</si>
  <si>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</si>
  <si>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</si>
  <si>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</si>
  <si>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</si>
  <si>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</si>
  <si>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</si>
  <si>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</si>
  <si>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</si>
  <si>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</si>
  <si>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</si>
  <si>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</si>
  <si>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</si>
  <si>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</si>
  <si>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</si>
  <si>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</si>
  <si>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</si>
  <si>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</si>
  <si>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</si>
  <si>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</si>
  <si>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</si>
  <si>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</si>
  <si>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</si>
  <si>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</si>
  <si>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</si>
  <si>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</si>
  <si>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</si>
  <si>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</si>
  <si>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</si>
  <si>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</si>
  <si>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</si>
  <si>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</si>
  <si>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</si>
  <si>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</si>
  <si>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</si>
  <si>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</si>
  <si>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</si>
  <si>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</si>
  <si>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</si>
  <si>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</si>
  <si>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</si>
  <si>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</si>
  <si>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</si>
  <si>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</si>
  <si>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</si>
  <si>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</si>
  <si>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</si>
  <si>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</si>
  <si>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</si>
  <si>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</si>
  <si>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</si>
  <si>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</si>
  <si>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</si>
  <si>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</si>
  <si>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</si>
  <si>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</si>
  <si>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</si>
  <si>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</si>
  <si>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</si>
  <si>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</si>
  <si>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</si>
  <si>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</si>
  <si>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</si>
  <si>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</si>
  <si>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</si>
  <si>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</si>
  <si>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</si>
  <si>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</si>
  <si>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</si>
  <si>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</si>
  <si>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</si>
  <si>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</si>
  <si>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</si>
  <si>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</si>
  <si>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</si>
  <si>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</si>
  <si>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</si>
  <si>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</si>
  <si>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</si>
  <si>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</si>
  <si>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</si>
  <si>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</si>
  <si>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</si>
  <si>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</si>
  <si>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</si>
  <si>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</si>
  <si>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</si>
  <si>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</si>
  <si>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</si>
  <si>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</si>
  <si>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</si>
  <si>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</si>
  <si>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</si>
  <si>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</si>
  <si>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</si>
  <si>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</si>
  <si>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</si>
  <si>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</si>
  <si>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</si>
  <si>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</si>
  <si>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</si>
  <si>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</si>
  <si>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</si>
  <si>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</si>
  <si>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</si>
  <si>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</si>
  <si>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</si>
  <si>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</si>
  <si>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</si>
  <si>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</si>
  <si>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</si>
  <si>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</si>
  <si>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</si>
  <si>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</si>
  <si>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</si>
  <si>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</si>
  <si>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</si>
  <si>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</si>
  <si>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</si>
  <si>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</si>
  <si>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</si>
  <si>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</si>
  <si>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</si>
  <si>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</si>
  <si>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</si>
  <si>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</si>
  <si>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</si>
  <si>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</si>
  <si>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</si>
  <si>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</si>
  <si>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</si>
  <si>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</si>
  <si>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</si>
  <si>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</si>
  <si>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</si>
  <si>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</si>
  <si>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</si>
  <si>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</si>
  <si>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</si>
  <si>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</si>
  <si>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</si>
  <si>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</si>
  <si>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</si>
  <si>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</si>
  <si>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</si>
  <si>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</si>
  <si>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</si>
  <si>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</si>
  <si>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</si>
  <si>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</si>
  <si>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</si>
  <si>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</si>
  <si>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</si>
  <si>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</si>
  <si>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</si>
  <si>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</si>
  <si>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</si>
  <si>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</si>
  <si>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</si>
  <si>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</si>
  <si>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</si>
  <si>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</si>
  <si>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</si>
  <si>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</si>
  <si>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</si>
  <si>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</si>
  <si>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</si>
  <si>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</si>
  <si>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</si>
  <si>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</si>
  <si>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</si>
  <si>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</si>
  <si>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</si>
  <si>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</si>
  <si>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</si>
  <si>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</si>
  <si>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</si>
  <si>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</si>
  <si>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</si>
  <si>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</si>
  <si>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</si>
  <si>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</si>
  <si>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</si>
  <si>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</si>
  <si>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</si>
  <si>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</si>
  <si>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</si>
  <si>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</si>
  <si>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</si>
  <si>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</si>
  <si>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</si>
  <si>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</si>
  <si>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</si>
  <si>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</si>
  <si>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</si>
  <si>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</si>
  <si>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</si>
  <si>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</si>
  <si>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</si>
  <si>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</si>
  <si>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</si>
  <si>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</si>
  <si>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</si>
  <si>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</si>
  <si>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</si>
  <si>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</si>
  <si>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</si>
  <si>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</si>
  <si>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</si>
  <si>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</si>
  <si>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</si>
  <si>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</si>
  <si>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</si>
  <si>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</si>
  <si>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</si>
  <si>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</si>
  <si>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</si>
  <si>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</si>
  <si>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</si>
  <si>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</si>
  <si>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</si>
  <si>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</si>
  <si>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</si>
  <si>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</si>
  <si>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</si>
  <si>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</si>
  <si>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</si>
  <si>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</si>
  <si>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</si>
  <si>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</si>
  <si>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</si>
  <si>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</si>
  <si>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</si>
  <si>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</si>
  <si>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</si>
  <si>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</si>
  <si>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</si>
  <si>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</si>
  <si>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</si>
  <si>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</si>
  <si>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</si>
  <si>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</si>
  <si>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</si>
  <si>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</si>
  <si>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</si>
  <si>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</si>
  <si>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</si>
  <si>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</si>
  <si>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</si>
  <si>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</si>
  <si>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</si>
  <si>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</si>
  <si>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</si>
  <si>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</si>
  <si>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</si>
  <si>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</si>
  <si>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</si>
  <si>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</si>
  <si>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</si>
  <si>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</si>
  <si>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</si>
  <si>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</si>
  <si>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</si>
  <si>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</si>
  <si>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</si>
  <si>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</si>
  <si>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</si>
  <si>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</si>
  <si>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</si>
  <si>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</si>
  <si>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</si>
  <si>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</si>
  <si>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</si>
  <si>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</si>
  <si>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</si>
  <si>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</si>
  <si>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</si>
  <si>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</si>
  <si>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</si>
  <si>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</si>
  <si>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</si>
  <si>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</si>
  <si>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</si>
  <si>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</si>
  <si>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</si>
  <si>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</si>
  <si>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</si>
  <si>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</si>
  <si>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</si>
  <si>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</si>
  <si>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</si>
  <si>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</si>
  <si>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</si>
  <si>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</si>
  <si>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</si>
  <si>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</si>
  <si>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</si>
  <si>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</si>
  <si>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</si>
  <si>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</si>
  <si>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</si>
  <si>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</si>
  <si>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</si>
  <si>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</si>
  <si>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</si>
  <si>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</si>
  <si>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</si>
  <si>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</si>
  <si>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</si>
  <si>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</si>
  <si>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</si>
  <si>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</si>
  <si>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</si>
  <si>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</si>
  <si>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</si>
  <si>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</si>
  <si>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</si>
  <si>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</si>
  <si>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</si>
  <si>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</si>
  <si>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</si>
  <si>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</si>
  <si>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</si>
  <si>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</si>
  <si>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</si>
  <si>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</si>
  <si>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</si>
  <si>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</si>
  <si>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</si>
  <si>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</si>
  <si>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</si>
  <si>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</si>
  <si>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</si>
  <si>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</si>
  <si>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</si>
  <si>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</si>
  <si>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</si>
  <si>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</si>
  <si>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</si>
  <si>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</si>
  <si>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</si>
  <si>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</si>
  <si>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</si>
  <si>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</si>
  <si>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</si>
  <si>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</si>
  <si>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</si>
  <si>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</si>
  <si>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</si>
  <si>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</si>
  <si>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</si>
  <si>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</si>
  <si>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</si>
  <si>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</si>
  <si>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</si>
  <si>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</si>
  <si>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</si>
  <si>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</si>
  <si>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</si>
  <si>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</si>
  <si>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</si>
  <si>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</si>
  <si>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</si>
  <si>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</si>
  <si>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</si>
  <si>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</si>
  <si>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</si>
  <si>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</si>
  <si>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</si>
  <si>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</si>
  <si>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</si>
  <si>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</si>
  <si>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</si>
  <si>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</si>
  <si>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</si>
  <si>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</si>
  <si>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</si>
  <si>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</si>
  <si>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</si>
  <si>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</si>
  <si>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</si>
  <si>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</si>
  <si>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</si>
  <si>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</si>
  <si>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</si>
  <si>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</si>
  <si>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</si>
  <si>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</si>
  <si>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</si>
  <si>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</si>
  <si>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</si>
  <si>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</si>
  <si>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</si>
  <si>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</si>
  <si>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</si>
  <si>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</si>
  <si>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</si>
  <si>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</si>
  <si>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</si>
  <si>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</si>
  <si>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</si>
  <si>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</si>
  <si>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</si>
  <si>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</si>
  <si>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</si>
  <si>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</si>
  <si>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</si>
  <si>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</si>
  <si>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</si>
  <si>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</si>
  <si>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</si>
  <si>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</si>
  <si>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</si>
  <si>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</si>
  <si>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</si>
  <si>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</si>
  <si>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</si>
  <si>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</si>
  <si>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</si>
  <si>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</si>
  <si>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</si>
  <si>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</si>
  <si>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</si>
  <si>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</si>
  <si>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</si>
  <si>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</si>
  <si>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</si>
  <si>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</si>
  <si>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</si>
  <si>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</si>
  <si>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</si>
  <si>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</si>
  <si>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</si>
  <si>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</si>
  <si>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</si>
  <si>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</si>
  <si>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</si>
  <si>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</si>
  <si>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</si>
  <si>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</si>
  <si>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</si>
  <si>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</si>
  <si>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</si>
  <si>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</si>
  <si>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</si>
  <si>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</si>
  <si>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</si>
  <si>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</si>
  <si>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</si>
  <si>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</si>
  <si>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</si>
  <si>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</si>
  <si>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</si>
  <si>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</si>
  <si>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</si>
  <si>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</si>
  <si>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</si>
  <si>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</si>
  <si>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</si>
  <si>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</si>
  <si>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</si>
  <si>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</si>
  <si>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</si>
  <si>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</si>
  <si>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</si>
  <si>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</si>
  <si>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</si>
  <si>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</si>
  <si>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</si>
  <si>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</si>
  <si>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</si>
  <si>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</si>
  <si>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</si>
  <si>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</si>
  <si>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</si>
  <si>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</si>
  <si>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</si>
  <si>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</si>
  <si>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</si>
  <si>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</si>
  <si>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</si>
  <si>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</si>
  <si>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</si>
  <si>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</si>
  <si>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</si>
  <si>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</si>
  <si>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</si>
  <si>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</si>
  <si>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</si>
  <si>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</si>
  <si>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</si>
  <si>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</si>
  <si>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</si>
  <si>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</si>
  <si>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</si>
  <si>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</si>
  <si>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</si>
  <si>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</si>
  <si>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</si>
  <si>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</si>
  <si>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</si>
  <si>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</si>
  <si>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</si>
  <si>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</si>
  <si>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</si>
  <si>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</si>
  <si>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</si>
  <si>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</si>
  <si>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</si>
  <si>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</si>
  <si>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</si>
  <si>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</si>
  <si>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</si>
  <si>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</si>
  <si>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</si>
  <si>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</si>
  <si>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</si>
  <si>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</si>
  <si>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</si>
  <si>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</si>
  <si>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</si>
  <si>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</si>
  <si>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</si>
  <si>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</si>
  <si>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</si>
  <si>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</si>
  <si>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</si>
  <si>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</si>
  <si>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</si>
  <si>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</si>
  <si>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</si>
  <si>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</si>
  <si>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</si>
  <si>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</si>
  <si>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</si>
  <si>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</si>
  <si>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</si>
  <si>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</si>
  <si>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</si>
  <si>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</si>
  <si>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</si>
  <si>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</si>
  <si>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</si>
  <si>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</si>
  <si>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</si>
  <si>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</si>
  <si>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</si>
  <si>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</si>
  <si>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</si>
  <si>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</si>
  <si>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</si>
  <si>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</si>
  <si>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</si>
  <si>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</si>
  <si>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</si>
  <si>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</si>
  <si>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</si>
  <si>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</si>
  <si>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</si>
  <si>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</si>
  <si>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</si>
  <si>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</si>
  <si>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</si>
  <si>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</si>
  <si>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</si>
  <si>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</si>
  <si>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</si>
  <si>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</si>
  <si>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</si>
  <si>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</si>
  <si>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</si>
  <si>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</si>
  <si>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</si>
  <si>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</si>
  <si>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</si>
  <si>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</si>
  <si>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</si>
  <si>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</si>
  <si>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</si>
  <si>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</si>
  <si>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</si>
  <si>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</si>
  <si>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</si>
  <si>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</si>
  <si>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</si>
  <si>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</si>
  <si>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</si>
  <si>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</si>
  <si>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</si>
  <si>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</si>
  <si>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</si>
  <si>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</si>
  <si>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</si>
  <si>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</si>
  <si>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</si>
  <si>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</si>
  <si>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</si>
  <si>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</si>
  <si>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</si>
  <si>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</si>
  <si>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</si>
  <si>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</si>
  <si>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</si>
  <si>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</si>
  <si>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</si>
  <si>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</si>
  <si>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</si>
  <si>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</si>
  <si>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</si>
  <si>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</si>
  <si>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</si>
  <si>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</si>
  <si>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</si>
  <si>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</si>
  <si>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</si>
  <si>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</si>
  <si>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</si>
  <si>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</si>
  <si>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</si>
  <si>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</si>
  <si>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</si>
  <si>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</si>
  <si>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</si>
  <si>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</si>
  <si>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</si>
  <si>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</si>
  <si>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</si>
  <si>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</si>
  <si>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</si>
  <si>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</si>
  <si>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</si>
  <si>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</si>
  <si>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</si>
  <si>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</si>
  <si>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</si>
  <si>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</si>
  <si>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</si>
  <si>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</si>
  <si>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</si>
  <si>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</si>
  <si>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</si>
  <si>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</si>
  <si>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</si>
  <si>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</si>
  <si>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</si>
  <si>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</si>
  <si>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</si>
  <si>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</si>
  <si>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</si>
  <si>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</si>
  <si>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</si>
  <si>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</si>
  <si>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</si>
  <si>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</si>
  <si>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</si>
  <si>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</si>
  <si>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</si>
  <si>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</si>
  <si>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</si>
  <si>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</si>
  <si>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</si>
  <si>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</si>
  <si>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</si>
  <si>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</si>
  <si>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</si>
  <si>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</si>
  <si>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</si>
  <si>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</si>
  <si>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</si>
  <si>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</si>
  <si>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</si>
  <si>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</si>
  <si>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</si>
  <si>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</si>
  <si>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</si>
  <si>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</si>
  <si>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</si>
  <si>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</si>
  <si>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</si>
  <si>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</si>
  <si>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</si>
  <si>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</si>
  <si>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</si>
  <si>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</si>
  <si>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</si>
  <si>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</si>
  <si>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</si>
  <si>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</si>
  <si>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</si>
  <si>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</si>
  <si>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</si>
  <si>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</si>
  <si>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</si>
  <si>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</si>
  <si>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</si>
  <si>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</si>
  <si>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</si>
  <si>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</si>
  <si>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</si>
  <si>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</si>
  <si>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</si>
  <si>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</si>
  <si>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</si>
  <si>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</si>
  <si>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</si>
  <si>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</si>
  <si>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</si>
  <si>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</si>
  <si>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</si>
  <si>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</si>
  <si>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</si>
  <si>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</si>
  <si>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</si>
  <si>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</si>
  <si>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</si>
  <si>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</si>
  <si>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</si>
  <si>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</si>
  <si>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</si>
  <si>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</si>
  <si>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</si>
  <si>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</si>
  <si>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</si>
  <si>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</si>
  <si>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</si>
  <si>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</si>
  <si>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</si>
  <si>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</si>
  <si>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</si>
  <si>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</si>
  <si>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</si>
  <si>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</si>
  <si>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</si>
  <si>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</si>
  <si>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</si>
  <si>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</si>
  <si>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</si>
  <si>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</si>
  <si>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</si>
  <si>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</si>
  <si>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</si>
  <si>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</si>
  <si>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</si>
  <si>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</si>
  <si>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</si>
  <si>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</si>
  <si>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</si>
  <si>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</si>
  <si>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</si>
  <si>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</si>
  <si>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</si>
  <si>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</si>
  <si>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</si>
  <si>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</si>
  <si>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</si>
  <si>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</si>
  <si>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</si>
  <si>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</si>
  <si>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</si>
  <si>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</si>
  <si>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</si>
  <si>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</si>
  <si>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</si>
  <si>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</si>
  <si>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</si>
  <si>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</si>
  <si>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</si>
  <si>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</si>
  <si>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</si>
  <si>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</si>
  <si>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</si>
  <si>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</si>
  <si>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</si>
  <si>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</si>
  <si>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</si>
  <si>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</si>
  <si>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</si>
  <si>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</si>
  <si>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</si>
  <si>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</si>
  <si>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</si>
  <si>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</si>
  <si>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</si>
  <si>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</si>
  <si>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</si>
  <si>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</si>
  <si>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</si>
  <si>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</si>
  <si>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</si>
  <si>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</si>
  <si>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</si>
  <si>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</si>
  <si>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</si>
  <si>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</si>
  <si>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</si>
  <si>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</si>
  <si>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</si>
  <si>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</si>
  <si>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</si>
  <si>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</si>
  <si>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</si>
  <si>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</si>
  <si>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</si>
  <si>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</si>
  <si>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</si>
  <si>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</si>
  <si>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</si>
  <si>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</si>
  <si>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</si>
  <si>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</si>
  <si>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</si>
  <si>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</si>
  <si>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</si>
  <si>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</si>
  <si>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</si>
  <si>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</si>
  <si>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</si>
  <si>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</si>
  <si>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</si>
  <si>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</si>
  <si>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</si>
  <si>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</si>
  <si>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</si>
  <si>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</si>
  <si>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</si>
  <si>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</si>
  <si>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</si>
  <si>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</si>
  <si>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</si>
  <si>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</si>
  <si>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</si>
  <si>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</si>
  <si>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</si>
  <si>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</si>
  <si>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</si>
  <si>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</si>
  <si>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</si>
  <si>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</si>
  <si>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</si>
  <si>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</si>
  <si>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</si>
  <si>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</si>
  <si>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</si>
  <si>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</si>
  <si>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</si>
  <si>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</si>
  <si>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</si>
  <si>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</si>
  <si>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</si>
  <si>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</si>
  <si>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</si>
  <si>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</si>
  <si>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</si>
  <si>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</si>
  <si>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</si>
  <si>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</si>
  <si>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</si>
  <si>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</si>
  <si>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</si>
  <si>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</si>
  <si>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</si>
  <si>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</si>
  <si>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</si>
  <si>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</si>
  <si>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</si>
  <si>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</si>
  <si>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</si>
  <si>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</si>
  <si>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</si>
  <si>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</si>
  <si>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</si>
  <si>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</si>
  <si>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</si>
  <si>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</si>
  <si>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</si>
  <si>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</si>
  <si>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</si>
  <si>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</si>
  <si>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</si>
  <si>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</si>
  <si>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</si>
  <si>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</si>
  <si>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</si>
  <si>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</si>
  <si>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</si>
  <si>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</si>
  <si>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</si>
  <si>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</si>
  <si>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</si>
  <si>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</si>
  <si>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</si>
  <si>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</si>
  <si>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</si>
  <si>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</si>
  <si>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</si>
  <si>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</si>
  <si>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</si>
  <si>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</si>
  <si>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</si>
  <si>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</si>
  <si>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</si>
  <si>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</si>
  <si>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</si>
  <si>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</si>
  <si>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</si>
  <si>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</si>
  <si>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</si>
  <si>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</si>
  <si>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</si>
  <si>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</si>
  <si>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</si>
  <si>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</si>
  <si>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</si>
  <si>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</si>
  <si>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</si>
  <si>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</si>
  <si>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</si>
  <si>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</si>
  <si>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</si>
  <si>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</si>
  <si>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</si>
  <si>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</si>
  <si>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</si>
  <si>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</si>
  <si>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</si>
  <si>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</si>
  <si>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</si>
  <si>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</si>
  <si>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</si>
  <si>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</si>
  <si>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</si>
  <si>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</si>
  <si>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</si>
  <si>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</si>
  <si>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</si>
  <si>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</si>
  <si>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</si>
  <si>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</si>
  <si>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</si>
  <si>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</si>
  <si>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</si>
  <si>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</si>
  <si>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</si>
  <si>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</si>
  <si>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</si>
  <si>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</si>
  <si>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</si>
  <si>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</si>
  <si>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</si>
  <si>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</si>
  <si>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</si>
  <si>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</si>
  <si>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</si>
  <si>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</si>
  <si>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</si>
  <si>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</si>
  <si>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</si>
  <si>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</si>
  <si>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</si>
  <si>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</si>
  <si>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</si>
  <si>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</si>
  <si>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</si>
  <si>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</si>
  <si>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</si>
  <si>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</si>
  <si>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</si>
  <si>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</si>
  <si>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</si>
  <si>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</si>
  <si>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</si>
  <si>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</si>
  <si>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</si>
  <si>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</si>
  <si>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</si>
  <si>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</si>
  <si>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</si>
  <si>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</si>
  <si>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</si>
  <si>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</si>
  <si>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</si>
  <si>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</si>
  <si>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</si>
  <si>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</si>
  <si>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</si>
  <si>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</si>
  <si>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</si>
  <si>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</si>
  <si>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</si>
  <si>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</si>
  <si>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</si>
  <si>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</si>
  <si>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</si>
  <si>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</si>
  <si>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</si>
  <si>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</si>
  <si>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</si>
  <si>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</si>
  <si>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</si>
  <si>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</si>
  <si>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</si>
  <si>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</si>
  <si>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</si>
  <si>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</si>
  <si>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</si>
  <si>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</si>
  <si>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</si>
  <si>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</si>
  <si>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</si>
  <si>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</si>
  <si>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</si>
  <si>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</si>
  <si>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</si>
  <si>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</si>
  <si>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</si>
  <si>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</si>
  <si>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</si>
  <si>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</si>
  <si>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</si>
  <si>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</si>
  <si>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</si>
  <si>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</si>
  <si>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</si>
  <si>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</si>
  <si>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</si>
  <si>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</si>
  <si>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</si>
  <si>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</si>
  <si>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</si>
  <si>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</si>
  <si>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</si>
  <si>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</si>
  <si>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</si>
  <si>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</si>
  <si>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</si>
  <si>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</si>
  <si>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</si>
  <si>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</si>
  <si>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</si>
  <si>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</si>
  <si>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</si>
  <si>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</si>
  <si>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</si>
  <si>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</si>
  <si>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</si>
  <si>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</si>
  <si>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</si>
  <si>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</si>
  <si>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</si>
  <si>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</si>
  <si>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</si>
  <si>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</si>
  <si>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</si>
  <si>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</si>
  <si>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</si>
  <si>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</si>
  <si>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</si>
  <si>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</si>
  <si>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</si>
  <si>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</si>
  <si>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</si>
  <si>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</si>
  <si>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</si>
  <si>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</si>
  <si>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</si>
  <si>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</si>
  <si>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</si>
  <si>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</si>
  <si>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</si>
  <si>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</si>
  <si>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</si>
  <si>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</si>
  <si>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</si>
  <si>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</si>
  <si>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</si>
  <si>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</si>
  <si>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</si>
  <si>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</si>
  <si>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</si>
  <si>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</si>
  <si>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</si>
  <si>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</si>
  <si>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</si>
  <si>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</si>
  <si>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</si>
  <si>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</si>
  <si>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</si>
  <si>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</si>
  <si>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</si>
  <si>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</si>
  <si>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</si>
  <si>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</si>
  <si>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</si>
  <si>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</si>
  <si>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</si>
  <si>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</si>
  <si>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</si>
  <si>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</si>
  <si>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</si>
  <si>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</si>
  <si>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</si>
  <si>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</si>
  <si>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</si>
  <si>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</si>
  <si>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</si>
  <si>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</si>
  <si>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</si>
  <si>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</si>
  <si>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</si>
  <si>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</si>
  <si>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</si>
  <si>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</si>
  <si>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</si>
  <si>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</si>
  <si>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</si>
  <si>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</si>
  <si>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</si>
  <si>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</si>
  <si>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</si>
  <si>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</si>
  <si>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</si>
  <si>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</si>
  <si>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</si>
  <si>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</si>
  <si>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</si>
  <si>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</si>
  <si>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</si>
  <si>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</si>
  <si>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</si>
  <si>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</si>
  <si>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</si>
  <si>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</si>
  <si>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</si>
  <si>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</si>
  <si>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</si>
  <si>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</si>
  <si>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</si>
  <si>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</si>
  <si>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</si>
  <si>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</si>
  <si>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</si>
  <si>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</si>
  <si>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</si>
  <si>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</si>
  <si>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</si>
  <si>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</si>
  <si>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</si>
  <si>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</si>
  <si>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</si>
  <si>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</si>
  <si>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</si>
  <si>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</si>
  <si>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</si>
  <si>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</si>
  <si>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</si>
  <si>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</si>
  <si>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</si>
  <si>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</si>
  <si>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</si>
  <si>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</si>
  <si>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</si>
  <si>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</si>
  <si>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</si>
  <si>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</si>
  <si>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</si>
  <si>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</si>
  <si>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</si>
  <si>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</si>
  <si>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</si>
  <si>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</si>
  <si>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</si>
  <si>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</si>
  <si>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</si>
  <si>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</si>
  <si>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</si>
  <si>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</si>
  <si>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</si>
  <si>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</si>
  <si>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</si>
  <si>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</si>
  <si>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</si>
  <si>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</si>
  <si>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</si>
  <si>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</si>
  <si>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</si>
  <si>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</si>
  <si>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</si>
  <si>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</si>
  <si>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</si>
  <si>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</si>
  <si>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</si>
  <si>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</si>
  <si>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</si>
  <si>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</si>
  <si>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</si>
  <si>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</si>
  <si>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</si>
  <si>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</si>
  <si>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</si>
  <si>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</si>
  <si>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</si>
  <si>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</si>
  <si>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</si>
  <si>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</si>
  <si>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</si>
  <si>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</si>
  <si>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</si>
  <si>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</si>
  <si>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</si>
  <si>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</si>
  <si>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</si>
  <si>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</si>
  <si>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</si>
  <si>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</si>
  <si>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</si>
  <si>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</si>
  <si>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</si>
  <si>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</si>
  <si>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</si>
  <si>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</si>
  <si>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</si>
  <si>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</si>
  <si>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</si>
  <si>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</si>
  <si>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</si>
  <si>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</si>
  <si>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</si>
  <si>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</si>
  <si>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</si>
  <si>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</si>
  <si>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</si>
  <si>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</si>
  <si>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</si>
  <si>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</si>
  <si>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</si>
  <si>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</si>
  <si>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</si>
  <si>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</si>
  <si>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</si>
  <si>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</si>
  <si>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</si>
  <si>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</si>
  <si>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</si>
  <si>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</si>
  <si>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</si>
  <si>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</si>
  <si>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</si>
  <si>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</si>
  <si>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</si>
  <si>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</si>
  <si>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</si>
  <si>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</si>
  <si>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</si>
  <si>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</si>
  <si>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</si>
  <si>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</si>
  <si>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</si>
  <si>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</si>
  <si>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</si>
  <si>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</si>
  <si>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</si>
  <si>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</si>
  <si>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</si>
  <si>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</si>
  <si>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</si>
  <si>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</si>
  <si>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</si>
  <si>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</si>
  <si>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</si>
  <si>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</si>
  <si>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</si>
  <si>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</si>
  <si>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</si>
  <si>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</si>
  <si>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</si>
  <si>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</si>
  <si>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</si>
  <si>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</si>
  <si>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</si>
  <si>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</si>
  <si>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</si>
  <si>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</si>
  <si>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</si>
  <si>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</si>
  <si>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</si>
  <si>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</si>
  <si>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</si>
  <si>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</si>
  <si>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</si>
  <si>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</si>
  <si>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</si>
  <si>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</si>
  <si>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</si>
  <si>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</si>
  <si>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</si>
  <si>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</si>
  <si>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</si>
  <si>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</si>
  <si>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</si>
  <si>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</si>
  <si>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</si>
  <si>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</si>
  <si>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</si>
  <si>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</si>
  <si>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</si>
  <si>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</si>
  <si>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</si>
  <si>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</si>
  <si>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</si>
  <si>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</si>
  <si>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</si>
  <si>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</si>
  <si>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</si>
  <si>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</si>
  <si>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</si>
  <si>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</si>
  <si>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</si>
  <si>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</si>
  <si>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</si>
  <si>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</si>
  <si>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</si>
  <si>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</si>
  <si>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</si>
  <si>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</si>
  <si>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</si>
  <si>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</si>
  <si>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</si>
  <si>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</si>
  <si>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</si>
  <si>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</si>
  <si>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</si>
  <si>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</si>
  <si>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</si>
  <si>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</si>
  <si>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</si>
  <si>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</si>
  <si>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</si>
  <si>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</si>
  <si>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</si>
  <si>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</si>
  <si>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</si>
  <si>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</si>
  <si>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</si>
  <si>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</si>
  <si>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</si>
  <si>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</si>
  <si>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</si>
  <si>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</si>
  <si>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</si>
  <si>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</si>
  <si>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</si>
  <si>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</si>
  <si>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</si>
  <si>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</si>
  <si>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</si>
  <si>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</si>
  <si>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</si>
  <si>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</si>
  <si>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</si>
  <si>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</si>
  <si>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</si>
  <si>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</si>
  <si>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</si>
  <si>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</si>
  <si>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</si>
  <si>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</si>
  <si>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</si>
  <si>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</si>
  <si>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</si>
  <si>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</si>
  <si>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</si>
  <si>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</si>
  <si>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</si>
  <si>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</si>
  <si>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</si>
  <si>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</si>
  <si>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</si>
  <si>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</si>
  <si>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</si>
  <si>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</si>
  <si>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</si>
  <si>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</si>
  <si>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</si>
  <si>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</si>
  <si>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</si>
  <si>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</si>
  <si>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</si>
  <si>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</si>
  <si>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</si>
  <si>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</si>
  <si>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</si>
  <si>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</si>
  <si>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</si>
  <si>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</si>
  <si>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</si>
  <si>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</si>
  <si>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</si>
  <si>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</si>
  <si>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</si>
  <si>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</si>
  <si>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</si>
  <si>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</si>
  <si>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</si>
  <si>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</si>
  <si>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</si>
  <si>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</si>
  <si>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</si>
  <si>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</si>
  <si>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</si>
  <si>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</si>
  <si>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</si>
  <si>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</si>
  <si>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</si>
  <si>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</si>
  <si>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</si>
  <si>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</si>
  <si>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</si>
  <si>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</si>
  <si>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</si>
  <si>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</si>
  <si>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</si>
  <si>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</si>
  <si>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</si>
  <si>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</si>
  <si>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</si>
  <si>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</si>
  <si>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</si>
  <si>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</si>
  <si>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</si>
  <si>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</si>
  <si>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</si>
  <si>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</si>
  <si>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</si>
  <si>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</si>
  <si>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</si>
  <si>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</si>
  <si>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</si>
  <si>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</si>
  <si>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</si>
  <si>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</si>
  <si>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</si>
  <si>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</si>
  <si>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</si>
  <si>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</si>
  <si>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</si>
  <si>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</si>
  <si>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</si>
  <si>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</si>
  <si>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</si>
  <si>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</si>
  <si>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</si>
  <si>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</si>
  <si>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</si>
  <si>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</si>
  <si>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</si>
  <si>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</si>
  <si>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</si>
  <si>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</si>
  <si>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</si>
  <si>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</si>
  <si>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</si>
  <si>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</si>
  <si>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</si>
  <si>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</si>
  <si>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</si>
  <si>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</si>
  <si>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</si>
  <si>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</si>
  <si>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</si>
  <si>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</si>
  <si>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</si>
  <si>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</si>
  <si>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</si>
  <si>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</si>
  <si>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</si>
  <si>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</si>
  <si>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</si>
  <si>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</si>
  <si>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</si>
  <si>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</si>
  <si>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</si>
  <si>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</si>
  <si>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</si>
  <si>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</si>
  <si>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</si>
  <si>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</si>
  <si>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</si>
  <si>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</si>
  <si>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</si>
  <si>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</si>
  <si>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</si>
  <si>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</si>
  <si>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</si>
  <si>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</si>
  <si>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</si>
  <si>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</si>
  <si>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</si>
  <si>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</si>
  <si>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</si>
  <si>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</si>
  <si>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</si>
  <si>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</si>
  <si>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</si>
  <si>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</si>
  <si>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</si>
  <si>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</si>
  <si>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</si>
  <si>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</si>
  <si>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</si>
  <si>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</si>
  <si>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</si>
  <si>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</si>
  <si>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</si>
  <si>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</si>
  <si>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</si>
  <si>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</si>
  <si>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</si>
  <si>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</si>
  <si>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</si>
  <si>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</si>
  <si>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</si>
  <si>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</si>
  <si>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</si>
  <si>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</si>
  <si>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</si>
  <si>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</si>
  <si>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</si>
  <si>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</si>
  <si>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</si>
  <si>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</si>
  <si>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</si>
  <si>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</si>
  <si>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</si>
  <si>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</si>
  <si>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</si>
  <si>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</si>
  <si>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</si>
  <si>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</si>
  <si>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</si>
  <si>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</si>
  <si>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</si>
  <si>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</si>
  <si>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</si>
  <si>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</si>
  <si>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</si>
  <si>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</si>
  <si>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</si>
  <si>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</si>
  <si>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</si>
  <si>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</si>
  <si>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</si>
  <si>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</si>
  <si>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</si>
  <si>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</si>
  <si>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</si>
  <si>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</si>
  <si>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</si>
  <si>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</si>
  <si>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</si>
  <si>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</si>
  <si>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</si>
  <si>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</si>
  <si>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</si>
  <si>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</si>
  <si>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</si>
  <si>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</si>
  <si>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</si>
  <si>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</si>
  <si>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</si>
  <si>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</si>
  <si>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</si>
  <si>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</si>
  <si>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</si>
  <si>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</si>
  <si>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</si>
  <si>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</si>
  <si>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</si>
  <si>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</si>
  <si>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</si>
  <si>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</si>
  <si>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</si>
  <si>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</si>
  <si>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</si>
  <si>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</si>
  <si>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</si>
  <si>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</si>
  <si>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</si>
  <si>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</si>
  <si>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</si>
  <si>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</si>
  <si>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</si>
  <si>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</si>
  <si>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</si>
  <si>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</si>
  <si>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</si>
  <si>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</si>
  <si>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</si>
  <si>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</si>
  <si>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</si>
  <si>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</si>
  <si>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</si>
  <si>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</si>
  <si>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</si>
  <si>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</si>
  <si>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</si>
  <si>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</si>
  <si>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</si>
  <si>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</si>
  <si>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</si>
  <si>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</si>
  <si>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</si>
  <si>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</si>
  <si>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</si>
  <si>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</si>
  <si>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</si>
  <si>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</si>
  <si>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</si>
  <si>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</si>
  <si>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</si>
  <si>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</si>
  <si>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</si>
  <si>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</si>
  <si>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</si>
  <si>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</si>
  <si>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</si>
  <si>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</si>
  <si>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</si>
  <si>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</si>
  <si>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</si>
  <si>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</si>
  <si>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</si>
  <si>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</si>
  <si>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</si>
  <si>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</si>
  <si>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</si>
  <si>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</si>
  <si>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</si>
  <si>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</si>
  <si>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</si>
  <si>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</si>
  <si>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</si>
  <si>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</si>
  <si>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</si>
  <si>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</si>
  <si>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</si>
  <si>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</si>
  <si>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</si>
  <si>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</si>
  <si>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</si>
  <si>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</si>
  <si>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</si>
  <si>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</si>
  <si>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</si>
  <si>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</si>
  <si>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</si>
  <si>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</si>
  <si>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</si>
  <si>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</si>
  <si>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</si>
  <si>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</si>
  <si>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</si>
  <si>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</si>
  <si>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</si>
  <si>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</si>
  <si>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</si>
  <si>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</si>
  <si>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</si>
  <si>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</si>
  <si>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</si>
  <si>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</si>
  <si>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</si>
  <si>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</si>
  <si>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</si>
  <si>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</si>
  <si>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</si>
  <si>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</si>
  <si>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</si>
  <si>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</si>
  <si>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</si>
  <si>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</si>
  <si>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</si>
  <si>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</si>
  <si>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</si>
  <si>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</si>
  <si>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</si>
  <si>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</si>
  <si>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</si>
  <si>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</si>
  <si>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</si>
  <si>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</si>
  <si>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</si>
  <si>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</si>
  <si>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</si>
  <si>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</si>
  <si>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</si>
  <si>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</si>
  <si>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</si>
  <si>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</si>
  <si>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</si>
  <si>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</si>
  <si>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</si>
  <si>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</si>
  <si>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</si>
  <si>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</si>
  <si>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</si>
  <si>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</si>
  <si>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</si>
  <si>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</si>
  <si>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</si>
  <si>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</si>
  <si>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</si>
  <si>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</si>
  <si>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</si>
  <si>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</si>
  <si>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</si>
  <si>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</si>
  <si>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</si>
  <si>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</si>
  <si>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</si>
  <si>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</si>
  <si>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</si>
  <si>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</si>
  <si>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</si>
  <si>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</si>
  <si>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</si>
  <si>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</si>
  <si>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</si>
  <si>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</si>
  <si>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</si>
  <si>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</si>
  <si>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</si>
  <si>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</si>
  <si>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</si>
  <si>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</si>
  <si>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</si>
  <si>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</si>
  <si>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</si>
  <si>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</si>
  <si>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</si>
  <si>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</si>
  <si>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</si>
  <si>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</si>
  <si>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</si>
  <si>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</si>
  <si>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</si>
  <si>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</si>
  <si>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</si>
  <si>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</si>
  <si>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</si>
  <si>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</si>
  <si>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</si>
  <si>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</si>
  <si>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</si>
  <si>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</si>
  <si>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</si>
  <si>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</si>
  <si>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</si>
  <si>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</si>
  <si>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</si>
  <si>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</si>
  <si>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</si>
  <si>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</si>
  <si>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</si>
  <si>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</si>
  <si>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</si>
  <si>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</si>
  <si>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</si>
  <si>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</si>
  <si>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</si>
  <si>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</si>
  <si>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</si>
  <si>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</si>
  <si>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</si>
  <si>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</si>
  <si>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</si>
  <si>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</si>
  <si>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</si>
  <si>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</si>
  <si>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</si>
  <si>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</si>
  <si>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</si>
  <si>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</si>
  <si>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</si>
  <si>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</si>
  <si>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</si>
  <si>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</si>
  <si>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</si>
  <si>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</si>
  <si>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</si>
  <si>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</si>
  <si>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</si>
  <si>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</si>
  <si>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</si>
  <si>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</si>
  <si>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</si>
  <si>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</si>
  <si>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</si>
  <si>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</si>
  <si>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</si>
  <si>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</si>
  <si>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</si>
  <si>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</si>
  <si>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</si>
  <si>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</si>
  <si>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</si>
  <si>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</si>
  <si>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</si>
  <si>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</si>
  <si>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</si>
  <si>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</si>
  <si>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</si>
  <si>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</si>
  <si>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</si>
  <si>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</si>
  <si>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</si>
  <si>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</si>
  <si>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</si>
  <si>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</si>
  <si>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</si>
  <si>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</si>
  <si>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</si>
  <si>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</si>
  <si>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</si>
  <si>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</si>
  <si>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</si>
  <si>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</si>
  <si>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</si>
  <si>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</si>
  <si>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</si>
  <si>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</si>
  <si>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</si>
  <si>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</si>
  <si>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</si>
  <si>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</si>
  <si>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</si>
  <si>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</si>
  <si>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</si>
  <si>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</si>
  <si>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</si>
  <si>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</si>
  <si>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</si>
  <si>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</si>
  <si>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</si>
  <si>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</si>
  <si>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</si>
  <si>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</si>
  <si>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</si>
  <si>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</si>
  <si>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</si>
  <si>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</si>
  <si>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</si>
  <si>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</si>
  <si>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</si>
  <si>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</si>
  <si>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</si>
  <si>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</si>
  <si>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</si>
  <si>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</si>
  <si>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</si>
  <si>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</si>
  <si>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</si>
  <si>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</si>
  <si>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</si>
  <si>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</si>
  <si>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</si>
  <si>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</si>
  <si>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</si>
  <si>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</si>
  <si>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</si>
  <si>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</si>
  <si>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</si>
  <si>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</si>
  <si>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</si>
  <si>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</si>
  <si>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</si>
  <si>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</si>
  <si>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</si>
  <si>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</si>
  <si>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</si>
  <si>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</si>
  <si>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</si>
  <si>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</si>
  <si>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</si>
  <si>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</si>
  <si>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</si>
  <si>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</si>
  <si>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</si>
  <si>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</si>
  <si>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</si>
  <si>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</si>
  <si>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</si>
  <si>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</si>
  <si>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</si>
  <si>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</si>
  <si>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</si>
  <si>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</si>
  <si>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</si>
  <si>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</si>
  <si>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</si>
  <si>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</si>
  <si>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</si>
  <si>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</si>
  <si>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</si>
  <si>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</si>
  <si>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</si>
  <si>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</si>
  <si>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</si>
  <si>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</si>
  <si>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</si>
  <si>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</si>
  <si>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</si>
  <si>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</si>
  <si>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</si>
  <si>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</si>
  <si>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</si>
  <si>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</si>
  <si>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</si>
  <si>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</si>
  <si>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</si>
  <si>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</si>
  <si>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</si>
  <si>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</si>
  <si>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</si>
  <si>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</si>
  <si>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</si>
  <si>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</si>
  <si>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</si>
  <si>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</si>
  <si>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</si>
  <si>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</si>
  <si>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</si>
  <si>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</si>
  <si>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</si>
  <si>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</si>
  <si>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</si>
  <si>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</si>
  <si>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</si>
  <si>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</si>
  <si>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</si>
  <si>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</si>
  <si>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</si>
  <si>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</si>
  <si>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</si>
  <si>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</si>
  <si>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</si>
  <si>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</si>
  <si>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</si>
  <si>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</si>
  <si>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</si>
  <si>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</si>
  <si>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</si>
  <si>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</si>
  <si>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</si>
  <si>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</si>
  <si>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</si>
  <si>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</si>
  <si>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</si>
  <si>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</si>
  <si>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</si>
  <si>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</si>
  <si>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</si>
  <si>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</si>
  <si>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</si>
  <si>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</si>
  <si>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</si>
  <si>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</si>
  <si>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</si>
  <si>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</si>
  <si>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</si>
  <si>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</si>
  <si>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</si>
  <si>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</si>
  <si>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</si>
  <si>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</si>
  <si>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</si>
  <si>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</si>
  <si>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</si>
  <si>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</si>
  <si>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</si>
  <si>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</si>
  <si>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</si>
  <si>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</si>
  <si>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</si>
  <si>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</si>
  <si>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</si>
  <si>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</si>
  <si>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</si>
  <si>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</si>
  <si>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</si>
  <si>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</si>
  <si>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</si>
  <si>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</si>
  <si>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</si>
  <si>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</si>
  <si>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</si>
  <si>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</si>
  <si>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</si>
  <si>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</si>
  <si>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</si>
  <si>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</si>
  <si>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</si>
  <si>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</si>
  <si>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</si>
  <si>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</si>
  <si>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</si>
  <si>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</si>
  <si>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</si>
  <si>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</si>
  <si>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</si>
  <si>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</si>
  <si>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</si>
  <si>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</si>
  <si>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</si>
  <si>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</si>
  <si>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</si>
  <si>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</si>
  <si>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</si>
  <si>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</si>
  <si>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</si>
  <si>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</si>
  <si>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</si>
  <si>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</si>
  <si>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</si>
  <si>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</si>
  <si>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</si>
  <si>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</si>
  <si>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</si>
  <si>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</si>
  <si>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</si>
  <si>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</si>
  <si>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</si>
  <si>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</si>
  <si>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</si>
  <si>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</si>
  <si>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</si>
  <si>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</si>
  <si>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</si>
  <si>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</si>
  <si>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</si>
  <si>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</si>
  <si>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</si>
  <si>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</si>
  <si>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</si>
  <si>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</si>
  <si>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</si>
  <si>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</si>
  <si>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</si>
  <si>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</si>
  <si>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</si>
  <si>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</si>
  <si>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</si>
  <si>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</si>
  <si>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</si>
  <si>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</si>
  <si>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</si>
  <si>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</si>
  <si>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</si>
  <si>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</si>
  <si>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</si>
  <si>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</si>
  <si>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</si>
  <si>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</si>
  <si>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</si>
  <si>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</si>
  <si>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</si>
  <si>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</si>
  <si>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</si>
  <si>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</si>
  <si>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</si>
  <si>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</si>
  <si>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</si>
  <si>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</si>
  <si>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</si>
  <si>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</si>
  <si>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</si>
  <si>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</si>
  <si>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</si>
  <si>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</si>
  <si>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</si>
  <si>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</si>
  <si>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</si>
  <si>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</si>
  <si>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</si>
  <si>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</si>
  <si>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</si>
  <si>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</si>
  <si>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</si>
  <si>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</si>
  <si>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</si>
  <si>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</si>
  <si>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</si>
  <si>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</si>
  <si>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</si>
  <si>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</si>
  <si>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</si>
  <si>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</si>
  <si>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</si>
  <si>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</si>
  <si>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</si>
  <si>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</si>
  <si>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</si>
  <si>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</si>
  <si>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</si>
  <si>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</si>
  <si>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</si>
  <si>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</si>
  <si>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</si>
  <si>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</si>
  <si>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</si>
  <si>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</si>
  <si>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</si>
  <si>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</si>
  <si>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</si>
  <si>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</si>
  <si>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</si>
  <si>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</si>
  <si>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</si>
  <si>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</si>
  <si>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</si>
  <si>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</si>
  <si>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</si>
  <si>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</si>
  <si>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</si>
  <si>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</si>
  <si>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</si>
  <si>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</si>
  <si>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</si>
  <si>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</si>
  <si>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</si>
  <si>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</si>
  <si>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</si>
  <si>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</si>
  <si>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</si>
  <si>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</si>
  <si>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</si>
  <si>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</si>
  <si>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</si>
  <si>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</si>
  <si>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</si>
  <si>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</si>
  <si>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</si>
  <si>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</si>
  <si>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</si>
  <si>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</si>
  <si>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</si>
  <si>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</si>
  <si>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</si>
  <si>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</si>
  <si>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</si>
  <si>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</si>
  <si>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</si>
  <si>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</si>
  <si>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</si>
  <si>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</si>
  <si>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</si>
  <si>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</si>
  <si>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</si>
  <si>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</si>
  <si>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</si>
  <si>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</si>
  <si>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</si>
  <si>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</si>
  <si>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</si>
  <si>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</si>
  <si>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</si>
  <si>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</si>
  <si>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</si>
  <si>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</si>
  <si>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</si>
  <si>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</si>
  <si>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</si>
  <si>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</si>
  <si>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</si>
  <si>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</si>
  <si>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</si>
  <si>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</si>
  <si>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</si>
  <si>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</si>
  <si>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</si>
  <si>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</si>
  <si>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</si>
  <si>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</si>
  <si>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</si>
  <si>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</si>
  <si>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</si>
  <si>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</si>
  <si>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</si>
  <si>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</si>
  <si>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</si>
  <si>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</si>
  <si>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</si>
  <si>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</si>
  <si>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</si>
  <si>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</si>
  <si>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</si>
  <si>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</si>
  <si>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</si>
  <si>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</si>
  <si>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</si>
  <si>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</si>
  <si>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</si>
  <si>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</si>
  <si>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</si>
  <si>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</si>
  <si>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</si>
  <si>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</si>
  <si>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</si>
  <si>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</si>
  <si>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</si>
  <si>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</si>
  <si>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</si>
  <si>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</si>
  <si>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</si>
  <si>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</si>
  <si>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</si>
  <si>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</si>
  <si>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</si>
  <si>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</si>
  <si>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</si>
  <si>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</si>
  <si>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</si>
  <si>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</si>
  <si>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</si>
  <si>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</si>
  <si>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</si>
  <si>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</si>
  <si>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</si>
  <si>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</si>
  <si>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</si>
  <si>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</si>
  <si>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</si>
  <si>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</si>
  <si>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</si>
  <si>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</si>
  <si>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</si>
  <si>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</si>
  <si>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</si>
  <si>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</si>
  <si>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</si>
  <si>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</si>
  <si>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</si>
  <si>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</si>
  <si>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</si>
  <si>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</si>
  <si>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</si>
  <si>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</si>
  <si>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</si>
  <si>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</si>
  <si>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</si>
  <si>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</si>
  <si>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</si>
  <si>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</si>
  <si>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</si>
  <si>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</si>
  <si>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</si>
  <si>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</si>
  <si>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</si>
  <si>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</si>
  <si>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</si>
  <si>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</si>
  <si>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</si>
  <si>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</si>
  <si>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</si>
  <si>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</si>
  <si>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</si>
  <si>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</si>
  <si>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</si>
  <si>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</si>
  <si>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</si>
  <si>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</si>
  <si>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</si>
  <si>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</si>
  <si>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</si>
  <si>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</si>
  <si>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</si>
  <si>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</si>
  <si>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</si>
  <si>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</si>
  <si>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</si>
  <si>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</si>
  <si>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</si>
  <si>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</si>
  <si>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</si>
  <si>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</si>
  <si>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</si>
  <si>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</si>
  <si>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</si>
  <si>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</si>
  <si>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</si>
  <si>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</si>
  <si>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</si>
  <si>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</si>
  <si>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</si>
  <si>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</si>
  <si>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</si>
  <si>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</si>
  <si>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</si>
  <si>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</si>
  <si>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</si>
  <si>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</si>
  <si>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</si>
  <si>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</si>
  <si>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</si>
  <si>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</si>
  <si>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</si>
  <si>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</si>
  <si>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</si>
  <si>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</si>
  <si>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</si>
  <si>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</si>
  <si>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</si>
  <si>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</si>
  <si>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</si>
  <si>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</si>
  <si>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</si>
  <si>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</si>
  <si>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</si>
  <si>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</si>
  <si>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</si>
  <si>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</si>
  <si>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</si>
  <si>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</si>
  <si>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</si>
  <si>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</si>
  <si>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</si>
  <si>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</si>
  <si>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</si>
  <si>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</si>
  <si>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</si>
  <si>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</si>
  <si>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</si>
  <si>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</si>
  <si>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</si>
  <si>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</si>
  <si>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</si>
  <si>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</si>
  <si>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</si>
  <si>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</si>
  <si>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</si>
  <si>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</si>
  <si>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</si>
  <si>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</si>
  <si>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</si>
  <si>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</si>
  <si>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</si>
  <si>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</si>
  <si>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</si>
  <si>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</si>
  <si>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</si>
  <si>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</si>
  <si>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</si>
  <si>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</si>
  <si>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</si>
  <si>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</si>
  <si>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</si>
  <si>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</si>
  <si>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</si>
  <si>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</si>
  <si>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</si>
  <si>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</si>
  <si>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</si>
  <si>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</si>
  <si>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</si>
  <si>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</si>
  <si>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</si>
  <si>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</si>
  <si>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</si>
  <si>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</si>
  <si>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</si>
  <si>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</si>
  <si>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</si>
  <si>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</si>
  <si>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</si>
  <si>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</si>
  <si>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</si>
  <si>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</si>
  <si>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</si>
  <si>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</si>
  <si>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</si>
  <si>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</si>
  <si>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</si>
  <si>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</si>
  <si>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</si>
  <si>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</si>
  <si>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</si>
  <si>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</si>
  <si>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</si>
  <si>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</si>
  <si>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</si>
  <si>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</si>
  <si>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</si>
  <si>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</si>
  <si>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</si>
  <si>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</si>
  <si>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</si>
  <si>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</si>
  <si>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</si>
  <si>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</si>
  <si>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</si>
  <si>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</si>
  <si>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</si>
  <si>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</si>
  <si>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</si>
  <si>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</si>
  <si>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</si>
  <si>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</si>
  <si>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</si>
  <si>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</si>
  <si>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</si>
  <si>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</si>
  <si>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</si>
  <si>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</si>
  <si>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</si>
  <si>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</si>
  <si>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</si>
  <si>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</si>
  <si>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</si>
  <si>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</si>
  <si>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</si>
  <si>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</si>
  <si>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</si>
  <si>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</si>
  <si>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</si>
  <si>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</si>
  <si>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</si>
  <si>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</si>
  <si>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</si>
  <si>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</si>
  <si>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</si>
  <si>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</si>
  <si>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</si>
  <si>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</si>
  <si>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</si>
  <si>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</si>
  <si>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</si>
  <si>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</si>
  <si>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</si>
  <si>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</si>
  <si>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</si>
  <si>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</si>
  <si>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</si>
  <si>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</si>
  <si>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</si>
  <si>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</si>
  <si>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</si>
  <si>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</si>
  <si>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</si>
  <si>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</si>
  <si>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</si>
  <si>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</si>
  <si>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</si>
  <si>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</si>
  <si>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</si>
  <si>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</si>
  <si>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</si>
  <si>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</si>
  <si>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</si>
  <si>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</si>
  <si>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</si>
  <si>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</si>
  <si>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</si>
  <si>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</si>
  <si>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</si>
  <si>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</si>
  <si>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</si>
  <si>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</si>
  <si>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</si>
  <si>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</si>
  <si>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</si>
  <si>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</si>
  <si>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</si>
  <si>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</si>
  <si>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</si>
  <si>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</si>
  <si>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</si>
  <si>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</si>
  <si>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</si>
  <si>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</si>
  <si>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</si>
  <si>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</si>
  <si>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</si>
  <si>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</si>
  <si>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</si>
  <si>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</si>
  <si>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</si>
  <si>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</si>
  <si>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</si>
  <si>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</si>
  <si>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</si>
  <si>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</si>
  <si>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</si>
  <si>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</si>
  <si>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</si>
  <si>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</si>
  <si>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</si>
  <si>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</si>
  <si>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</si>
  <si>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</si>
  <si>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</si>
  <si>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</si>
  <si>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</si>
  <si>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</si>
  <si>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</si>
  <si>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</si>
  <si>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</si>
  <si>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</si>
  <si>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</si>
  <si>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</si>
  <si>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</si>
  <si>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</si>
  <si>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</si>
  <si>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</si>
  <si>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</si>
  <si>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</si>
  <si>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</si>
  <si>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</si>
  <si>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</si>
  <si>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</si>
  <si>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</si>
  <si>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</si>
  <si>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</si>
  <si>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</si>
  <si>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</si>
  <si>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</si>
  <si>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</si>
  <si>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</si>
  <si>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</si>
  <si>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</si>
  <si>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</si>
  <si>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</si>
  <si>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</si>
  <si>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</si>
  <si>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</si>
  <si>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</si>
  <si>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</si>
  <si>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</si>
  <si>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</si>
  <si>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</si>
  <si>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</si>
  <si>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</si>
  <si>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</si>
  <si>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</si>
  <si>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</si>
  <si>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</si>
  <si>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</si>
  <si>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</si>
  <si>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</si>
  <si>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</si>
  <si>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</si>
  <si>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</si>
  <si>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</si>
  <si>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</si>
  <si>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</si>
  <si>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</si>
  <si>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</si>
  <si>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</si>
  <si>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</si>
  <si>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</si>
  <si>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</si>
  <si>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</si>
  <si>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</si>
  <si>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</si>
  <si>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</si>
  <si>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</si>
  <si>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</si>
  <si>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</si>
  <si>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</si>
  <si>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</si>
  <si>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</si>
  <si>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</si>
  <si>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</si>
  <si>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</si>
  <si>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</si>
  <si>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</si>
  <si>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</si>
  <si>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</si>
  <si>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</si>
  <si>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</si>
  <si>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</si>
  <si>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</si>
  <si>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</si>
  <si>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</si>
  <si>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</si>
  <si>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</si>
  <si>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</si>
  <si>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</si>
  <si>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</si>
  <si>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</si>
  <si>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</si>
  <si>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</si>
  <si>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</si>
  <si>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</si>
  <si>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</si>
  <si>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</si>
  <si>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</si>
  <si>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</si>
  <si>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</si>
  <si>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</si>
  <si>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</si>
  <si>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</si>
  <si>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</si>
  <si>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</si>
  <si>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</si>
  <si>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</si>
  <si>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</si>
  <si>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</si>
  <si>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</si>
  <si>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</si>
  <si>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</si>
  <si>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</si>
  <si>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</si>
  <si>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</si>
  <si>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</si>
  <si>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</si>
  <si>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</si>
  <si>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</si>
  <si>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</si>
  <si>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</si>
  <si>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</si>
  <si>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</si>
  <si>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</si>
  <si>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</si>
  <si>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</si>
  <si>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</si>
  <si>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</si>
  <si>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</si>
  <si>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</si>
  <si>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</si>
  <si>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</si>
  <si>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</si>
  <si>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</si>
  <si>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</si>
  <si>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</si>
  <si>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</si>
  <si>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</si>
  <si>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</si>
  <si>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</si>
  <si>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</si>
  <si>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</si>
  <si>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</si>
  <si>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</si>
  <si>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</si>
  <si>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</si>
  <si>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</si>
  <si>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</si>
  <si>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</si>
  <si>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</si>
  <si>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</si>
  <si>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</si>
  <si>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</si>
  <si>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</si>
  <si>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</si>
  <si>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</si>
  <si>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</si>
  <si>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</si>
  <si>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</si>
  <si>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</si>
  <si>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</si>
  <si>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</si>
  <si>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</si>
  <si>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</si>
  <si>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</si>
  <si>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</si>
  <si>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</si>
  <si>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</si>
  <si>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</si>
  <si>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</si>
  <si>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</si>
  <si>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</si>
  <si>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</si>
  <si>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</si>
  <si>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</si>
  <si>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</si>
  <si>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</si>
  <si>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</si>
  <si>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</si>
  <si>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</si>
  <si>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</si>
  <si>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</si>
  <si>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</si>
  <si>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</si>
  <si>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</si>
  <si>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</si>
  <si>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</si>
  <si>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</si>
  <si>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</si>
  <si>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</si>
  <si>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</si>
  <si>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</si>
  <si>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</si>
  <si>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</si>
  <si>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</si>
  <si>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</si>
  <si>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</si>
  <si>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</si>
  <si>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</si>
  <si>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</si>
  <si>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</si>
  <si>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</si>
  <si>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</si>
  <si>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</si>
  <si>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</si>
  <si>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</si>
  <si>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</si>
  <si>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</si>
  <si>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</si>
  <si>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</si>
  <si>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</si>
  <si>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</si>
  <si>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</si>
  <si>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</si>
  <si>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</si>
  <si>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</si>
  <si>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</si>
  <si>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</si>
  <si>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</si>
  <si>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</si>
  <si>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</si>
  <si>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</si>
  <si>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</si>
  <si>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</si>
  <si>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</si>
  <si>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</si>
  <si>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</si>
  <si>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</si>
  <si>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</si>
  <si>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</si>
  <si>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</si>
  <si>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</si>
  <si>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</si>
  <si>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</si>
  <si>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</si>
  <si>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</si>
  <si>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</si>
  <si>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</si>
  <si>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</si>
  <si>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</si>
  <si>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</si>
  <si>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</si>
  <si>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</si>
  <si>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</si>
  <si>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</si>
  <si>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</si>
  <si>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</si>
  <si>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</si>
  <si>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</si>
  <si>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</si>
  <si>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</si>
  <si>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</si>
  <si>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</si>
  <si>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</si>
  <si>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</si>
  <si>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</si>
  <si>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</si>
  <si>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</si>
  <si>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</si>
  <si>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</si>
  <si>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</si>
  <si>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</si>
  <si>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</si>
  <si>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</si>
  <si>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</si>
  <si>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</si>
  <si>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</si>
  <si>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</si>
  <si>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</si>
  <si>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</si>
  <si>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</si>
  <si>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</si>
  <si>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</si>
  <si>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</si>
  <si>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</si>
  <si>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</si>
  <si>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</si>
  <si>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</si>
  <si>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</si>
  <si>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</si>
  <si>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</si>
  <si>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</si>
  <si>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</si>
  <si>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</si>
  <si>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</si>
  <si>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</si>
  <si>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</si>
  <si>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</si>
  <si>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</si>
  <si>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</si>
  <si>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</si>
  <si>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</si>
  <si>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</si>
  <si>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</si>
  <si>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</si>
  <si>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</si>
  <si>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</si>
  <si>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</si>
  <si>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</si>
  <si>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</si>
  <si>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</si>
  <si>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</si>
  <si>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</si>
  <si>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</si>
  <si>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</si>
  <si>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</si>
  <si>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</si>
  <si>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</si>
  <si>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</si>
  <si>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</si>
  <si>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</si>
  <si>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</si>
  <si>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</si>
  <si>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</si>
  <si>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</si>
  <si>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</si>
  <si>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</si>
  <si>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</si>
  <si>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</si>
  <si>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</si>
  <si>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</si>
  <si>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</si>
  <si>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</si>
  <si>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</si>
  <si>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</si>
  <si>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</si>
  <si>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</si>
  <si>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</si>
  <si>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</si>
  <si>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</si>
  <si>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</si>
  <si>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</si>
  <si>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</si>
  <si>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</si>
  <si>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</si>
  <si>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</si>
  <si>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</si>
  <si>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</si>
  <si>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</si>
  <si>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</si>
  <si>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</si>
  <si>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</si>
  <si>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</si>
  <si>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</si>
  <si>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</si>
  <si>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</si>
  <si>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</si>
  <si>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</si>
  <si>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</si>
  <si>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</si>
  <si>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</si>
  <si>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</si>
  <si>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</si>
  <si>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</si>
  <si>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</si>
  <si>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</si>
  <si>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</si>
  <si>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</si>
  <si>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</si>
  <si>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</si>
  <si>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</si>
  <si>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</si>
  <si>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</si>
  <si>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</si>
  <si>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</si>
  <si>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</si>
  <si>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</si>
  <si>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</si>
  <si>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</si>
  <si>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</si>
  <si>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</si>
  <si>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</si>
  <si>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</si>
  <si>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</si>
  <si>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</si>
  <si>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</si>
  <si>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</si>
  <si>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</si>
  <si>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</si>
  <si>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</si>
  <si>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</si>
  <si>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</si>
  <si>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</si>
  <si>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</si>
  <si>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</si>
  <si>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</si>
  <si>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</si>
  <si>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</si>
  <si>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</si>
  <si>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</si>
  <si>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</si>
  <si>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</si>
  <si>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</si>
  <si>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</si>
  <si>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</si>
  <si>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</si>
  <si>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</si>
  <si>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</si>
  <si>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</si>
  <si>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</si>
  <si>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</si>
  <si>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</si>
  <si>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</si>
  <si>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</si>
  <si>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</si>
  <si>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</si>
  <si>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</si>
  <si>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</si>
  <si>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</si>
  <si>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</si>
  <si>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</si>
  <si>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</si>
  <si>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</si>
  <si>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</si>
  <si>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</si>
  <si>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</si>
  <si>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</si>
  <si>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</si>
  <si>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</si>
  <si>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</si>
  <si>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</si>
  <si>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</si>
  <si>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</si>
  <si>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</si>
  <si>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</si>
  <si>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</si>
  <si>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</si>
  <si>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</si>
  <si>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</si>
  <si>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</si>
  <si>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</si>
  <si>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</si>
  <si>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</si>
  <si>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</si>
  <si>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</si>
  <si>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</si>
  <si>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</si>
  <si>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</si>
  <si>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</si>
  <si>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</si>
  <si>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</si>
  <si>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</si>
  <si>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</si>
  <si>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</si>
  <si>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</si>
  <si>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</si>
  <si>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</si>
  <si>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</si>
  <si>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</si>
  <si>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</si>
  <si>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</si>
  <si>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</si>
  <si>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</si>
  <si>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</si>
  <si>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</si>
  <si>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</si>
  <si>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</si>
  <si>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</si>
  <si>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</si>
  <si>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</si>
  <si>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</si>
  <si>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</si>
  <si>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</si>
  <si>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</si>
  <si>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</si>
  <si>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</si>
  <si>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</si>
  <si>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</si>
  <si>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</si>
  <si>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</si>
  <si>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</si>
  <si>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</si>
  <si>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</si>
  <si>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</si>
  <si>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</si>
  <si>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</si>
  <si>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</si>
  <si>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</si>
  <si>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</si>
  <si>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</si>
  <si>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</si>
  <si>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</si>
  <si>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</si>
  <si>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</si>
  <si>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</si>
  <si>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</si>
  <si>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</si>
  <si>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</si>
  <si>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</si>
  <si>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</si>
  <si>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</si>
  <si>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</si>
  <si>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</si>
  <si>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</si>
  <si>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</si>
  <si>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</si>
  <si>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</si>
  <si>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</si>
  <si>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</si>
  <si>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</si>
  <si>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</si>
  <si>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</si>
  <si>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</si>
  <si>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</si>
  <si>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</si>
  <si>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</si>
  <si>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</si>
  <si>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</si>
  <si>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</si>
  <si>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</si>
  <si>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</si>
  <si>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</si>
  <si>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</si>
  <si>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</si>
  <si>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</si>
  <si>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</si>
  <si>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</si>
  <si>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</si>
  <si>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</si>
  <si>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</si>
  <si>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</si>
  <si>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</si>
  <si>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</si>
  <si>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</si>
  <si>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</si>
  <si>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</si>
  <si>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</si>
  <si>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</si>
  <si>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</si>
  <si>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</si>
  <si>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</si>
  <si>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</si>
  <si>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</si>
  <si>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</si>
  <si>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</si>
  <si>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</si>
  <si>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</si>
  <si>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</si>
  <si>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</si>
  <si>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</si>
  <si>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</si>
  <si>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</si>
  <si>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</si>
  <si>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</si>
  <si>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</si>
  <si>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</si>
  <si>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</si>
  <si>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</si>
  <si>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</si>
  <si>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</si>
  <si>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</si>
  <si>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</si>
  <si>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</si>
  <si>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</si>
  <si>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</si>
  <si>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</si>
  <si>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</si>
  <si>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</si>
  <si>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</si>
  <si>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</si>
  <si>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</si>
  <si>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</si>
  <si>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</si>
  <si>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</si>
  <si>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</si>
  <si>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</si>
  <si>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</si>
  <si>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</si>
  <si>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</si>
  <si>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</si>
  <si>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</si>
  <si>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</si>
  <si>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</si>
  <si>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</si>
  <si>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</si>
  <si>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</si>
  <si>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</si>
  <si>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</si>
  <si>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</si>
  <si>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</si>
  <si>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</si>
  <si>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</si>
  <si>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</si>
  <si>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</si>
  <si>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</si>
  <si>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</si>
  <si>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</si>
  <si>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</si>
  <si>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</si>
  <si>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</si>
  <si>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</si>
  <si>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</si>
  <si>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</si>
  <si>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</si>
  <si>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</si>
  <si>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</si>
  <si>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</si>
  <si>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</si>
  <si>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</si>
  <si>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</si>
  <si>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</si>
  <si>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</si>
  <si>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</si>
  <si>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</si>
  <si>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</si>
  <si>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</si>
  <si>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</si>
  <si>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</si>
  <si>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</si>
  <si>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</si>
  <si>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</si>
  <si>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</si>
  <si>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</si>
  <si>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</si>
  <si>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</si>
  <si>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</si>
  <si>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</si>
  <si>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</si>
  <si>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</si>
  <si>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</si>
  <si>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</si>
  <si>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</si>
  <si>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</si>
  <si>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</si>
  <si>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</si>
  <si>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</si>
  <si>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</si>
  <si>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</si>
  <si>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</si>
  <si>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</si>
  <si>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</si>
  <si>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</si>
  <si>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</si>
  <si>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</si>
  <si>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</si>
  <si>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</si>
  <si>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</si>
  <si>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</si>
  <si>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</si>
  <si>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</si>
  <si>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</si>
  <si>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</si>
  <si>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</si>
  <si>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</si>
  <si>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</si>
  <si>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</si>
  <si>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</si>
  <si>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</si>
  <si>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</si>
  <si>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</si>
  <si>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</si>
  <si>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</si>
  <si>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</si>
  <si>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</si>
  <si>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</si>
  <si>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</si>
  <si>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</si>
  <si>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</si>
  <si>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</si>
  <si>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</si>
  <si>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</si>
  <si>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</si>
  <si>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</si>
  <si>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</si>
  <si>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</si>
  <si>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</si>
  <si>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</si>
  <si>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</si>
  <si>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</si>
  <si>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</si>
  <si>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</si>
  <si>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</si>
  <si>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</si>
  <si>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</si>
  <si>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</si>
  <si>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</si>
  <si>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</si>
  <si>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</si>
  <si>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</si>
  <si>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</si>
  <si>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</si>
  <si>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</si>
  <si>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</si>
  <si>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</si>
  <si>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</si>
  <si>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</si>
  <si>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</si>
  <si>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</si>
  <si>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</si>
  <si>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</si>
  <si>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</si>
  <si>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</si>
  <si>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</si>
  <si>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</si>
  <si>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</si>
  <si>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</si>
  <si>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</si>
  <si>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</si>
  <si>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</si>
  <si>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</si>
  <si>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</si>
  <si>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</si>
  <si>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</si>
  <si>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</si>
  <si>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</si>
  <si>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</si>
  <si>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</si>
  <si>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</si>
  <si>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</si>
  <si>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</si>
  <si>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</si>
  <si>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</si>
  <si>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</si>
  <si>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</si>
  <si>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</si>
  <si>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</si>
  <si>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</si>
  <si>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</si>
  <si>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</si>
  <si>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</si>
  <si>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</si>
  <si>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</si>
  <si>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</si>
  <si>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</si>
  <si>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</si>
  <si>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</si>
  <si>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</si>
  <si>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</si>
  <si>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</si>
  <si>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</si>
  <si>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</si>
  <si>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</si>
  <si>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</si>
  <si>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</si>
  <si>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</si>
  <si>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</si>
  <si>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</si>
  <si>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</si>
  <si>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</si>
  <si>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</si>
  <si>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</si>
  <si>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</si>
  <si>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</si>
  <si>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</si>
  <si>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</si>
  <si>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</si>
  <si>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</si>
  <si>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</si>
  <si>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</si>
  <si>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</si>
  <si>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</si>
  <si>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</si>
  <si>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</si>
  <si>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</si>
  <si>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</si>
  <si>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</si>
  <si>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</si>
  <si>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</si>
  <si>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</si>
  <si>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</si>
  <si>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</si>
  <si>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</si>
  <si>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</si>
  <si>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</si>
  <si>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</si>
  <si>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</si>
  <si>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</si>
  <si>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</si>
  <si>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</si>
  <si>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</si>
  <si>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</si>
  <si>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</si>
  <si>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</si>
  <si>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</si>
  <si>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</si>
  <si>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</si>
  <si>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</si>
  <si>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</si>
  <si>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</si>
  <si>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</si>
  <si>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</si>
  <si>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</si>
  <si>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</si>
  <si>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</si>
  <si>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</si>
  <si>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</si>
  <si>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</si>
  <si>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</si>
  <si>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</si>
  <si>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</si>
  <si>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</si>
  <si>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</si>
  <si>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</si>
  <si>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</si>
  <si>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</si>
  <si>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</si>
  <si>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</si>
  <si>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</si>
  <si>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</si>
  <si>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</si>
  <si>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</si>
  <si>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</si>
  <si>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</si>
  <si>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</si>
  <si>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</si>
  <si>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</si>
  <si>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</si>
  <si>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</si>
  <si>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</si>
  <si>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</si>
  <si>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</si>
  <si>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</si>
  <si>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</si>
  <si>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</si>
  <si>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</si>
  <si>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</si>
  <si>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</si>
  <si>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</si>
  <si>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</si>
  <si>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</si>
  <si>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</si>
  <si>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</si>
  <si>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</si>
  <si>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</si>
  <si>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</si>
  <si>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</si>
  <si>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</si>
  <si>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</si>
  <si>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</si>
  <si>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</si>
  <si>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</si>
  <si>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</si>
  <si>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</si>
  <si>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</si>
  <si>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</si>
  <si>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</si>
  <si>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</si>
  <si>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</si>
  <si>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</si>
  <si>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</si>
  <si>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</si>
  <si>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</si>
  <si>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</si>
  <si>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</si>
  <si>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</si>
  <si>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</si>
  <si>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</si>
  <si>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</si>
  <si>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</si>
  <si>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</si>
  <si>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</si>
  <si>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</si>
  <si>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</si>
  <si>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</si>
  <si>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</si>
  <si>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</si>
  <si>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</si>
  <si>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</si>
  <si>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</si>
  <si>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</si>
  <si>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</si>
  <si>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</si>
  <si>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</si>
  <si>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</si>
  <si>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</si>
  <si>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</si>
  <si>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</si>
  <si>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</si>
  <si>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</si>
  <si>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</si>
  <si>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</si>
  <si>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</si>
  <si>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</si>
  <si>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</si>
  <si>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</si>
  <si>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</si>
  <si>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</si>
  <si>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</si>
  <si>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</si>
  <si>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</si>
  <si>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</si>
  <si>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</si>
  <si>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</si>
  <si>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</si>
  <si>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</si>
  <si>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</si>
  <si>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</si>
  <si>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</si>
  <si>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</si>
  <si>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</si>
  <si>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</si>
  <si>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</si>
  <si>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</si>
  <si>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</si>
  <si>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</si>
  <si>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</si>
  <si>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</si>
  <si>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</si>
  <si>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</si>
  <si>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</si>
  <si>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</si>
  <si>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</si>
  <si>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</si>
  <si>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</si>
  <si>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</si>
  <si>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</si>
  <si>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</si>
  <si>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</si>
  <si>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</si>
  <si>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</si>
  <si>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</si>
  <si>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</si>
  <si>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</si>
  <si>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</si>
  <si>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</si>
  <si>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</si>
  <si>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</si>
  <si>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</si>
  <si>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</si>
  <si>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</si>
  <si>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</si>
  <si>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</si>
  <si>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</si>
  <si>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</si>
  <si>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</si>
  <si>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</si>
  <si>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</si>
  <si>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</si>
  <si>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</si>
  <si>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</si>
  <si>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</si>
  <si>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</si>
  <si>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</si>
  <si>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</si>
  <si>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</si>
  <si>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</si>
  <si>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</si>
  <si>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</si>
  <si>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</si>
  <si>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</si>
  <si>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</si>
  <si>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</si>
  <si>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</si>
  <si>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</si>
  <si>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</si>
  <si>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</si>
  <si>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</si>
  <si>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</si>
  <si>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</si>
  <si>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</si>
  <si>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</si>
  <si>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</si>
  <si>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</si>
  <si>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</si>
  <si>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</si>
  <si>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</si>
  <si>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</si>
  <si>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</si>
  <si>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</si>
  <si>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</si>
  <si>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</si>
  <si>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</si>
  <si>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</si>
  <si>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</si>
  <si>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</si>
  <si>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</si>
  <si>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</si>
  <si>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</si>
  <si>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</si>
  <si>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</si>
  <si>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</si>
  <si>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</si>
  <si>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</si>
  <si>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</si>
  <si>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</si>
  <si>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</si>
  <si>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</si>
  <si>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</si>
  <si>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</si>
  <si>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</si>
  <si>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</si>
  <si>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</si>
  <si>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</si>
  <si>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</si>
  <si>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</si>
  <si>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</si>
  <si>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</si>
  <si>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</si>
  <si>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</si>
  <si>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</si>
  <si>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</si>
  <si>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</si>
  <si>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</si>
  <si>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</si>
  <si>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</si>
  <si>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</si>
  <si>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</si>
  <si>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</si>
  <si>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</si>
  <si>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</si>
  <si>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</si>
  <si>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</si>
  <si>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</si>
  <si>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</si>
  <si>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</si>
  <si>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</si>
  <si>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</si>
  <si>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</si>
  <si>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</si>
  <si>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</si>
  <si>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</si>
  <si>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</si>
  <si>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</si>
  <si>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</si>
  <si>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</si>
  <si>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</si>
  <si>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</si>
  <si>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</si>
  <si>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</si>
  <si>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</si>
  <si>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</si>
  <si>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</si>
  <si>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</si>
  <si>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</si>
  <si>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</si>
  <si>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</si>
  <si>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</si>
  <si>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</si>
  <si>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</si>
  <si>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</si>
  <si>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</si>
  <si>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</si>
  <si>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</si>
  <si>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</si>
  <si>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</si>
  <si>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</si>
  <si>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</si>
  <si>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</si>
  <si>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</si>
  <si>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</si>
  <si>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</si>
  <si>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</si>
  <si>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</si>
  <si>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</si>
  <si>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</si>
  <si>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</si>
  <si>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</si>
  <si>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</si>
  <si>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</si>
  <si>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</si>
  <si>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</si>
  <si>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</si>
  <si>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</si>
  <si>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</si>
  <si>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</si>
  <si>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</si>
  <si>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</si>
  <si>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</si>
  <si>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</si>
  <si>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</si>
  <si>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</si>
  <si>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</si>
  <si>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</si>
  <si>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</si>
  <si>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</si>
  <si>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</si>
  <si>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</si>
  <si>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</si>
  <si>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</si>
  <si>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</si>
  <si>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</si>
  <si>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</si>
  <si>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</si>
  <si>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</si>
  <si>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</si>
  <si>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</si>
  <si>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</si>
  <si>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</si>
  <si>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</si>
  <si>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</si>
  <si>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</si>
  <si>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</si>
  <si>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</si>
  <si>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</si>
  <si>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</si>
  <si>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</si>
  <si>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</si>
  <si>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</si>
  <si>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</si>
  <si>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</si>
  <si>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</si>
  <si>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</si>
  <si>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</si>
  <si>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</si>
  <si>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</si>
  <si>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</si>
  <si>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</si>
  <si>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</si>
  <si>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</si>
  <si>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</si>
  <si>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</si>
  <si>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</si>
  <si>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</si>
  <si>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</si>
  <si>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</si>
  <si>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</si>
  <si>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</si>
  <si>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</si>
  <si>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</si>
  <si>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</si>
  <si>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</si>
  <si>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</si>
  <si>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</si>
  <si>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</si>
  <si>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</si>
  <si>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</si>
  <si>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</si>
  <si>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</si>
  <si>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</si>
  <si>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</si>
  <si>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</si>
  <si>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</si>
  <si>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</si>
  <si>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</si>
  <si>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</si>
  <si>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</si>
  <si>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</si>
  <si>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</si>
  <si>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</si>
  <si>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</si>
  <si>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</si>
  <si>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</si>
  <si>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</si>
  <si>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</si>
  <si>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</si>
  <si>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</si>
  <si>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</si>
  <si>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</si>
  <si>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</si>
  <si>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</si>
  <si>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</si>
  <si>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</si>
  <si>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</si>
  <si>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</si>
  <si>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</si>
  <si>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</si>
  <si>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</si>
  <si>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</si>
  <si>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</si>
  <si>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</si>
  <si>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</si>
  <si>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</si>
  <si>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</si>
  <si>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</si>
  <si>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</si>
  <si>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</si>
  <si>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</si>
  <si>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</si>
  <si>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</si>
  <si>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</si>
  <si>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</si>
  <si>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</si>
  <si>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</si>
  <si>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</si>
  <si>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</si>
  <si>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</si>
  <si>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</si>
  <si>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</si>
  <si>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</si>
  <si>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</si>
  <si>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</si>
  <si>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</si>
  <si>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</si>
  <si>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</si>
  <si>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</si>
  <si>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</si>
  <si>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</si>
  <si>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</si>
  <si>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</si>
  <si>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</si>
  <si>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</si>
  <si>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</si>
  <si>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</si>
  <si>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</si>
  <si>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</si>
  <si>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</si>
  <si>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</si>
  <si>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</si>
  <si>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</si>
  <si>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</si>
  <si>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</si>
  <si>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</si>
  <si>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</si>
  <si>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</si>
  <si>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</si>
  <si>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</si>
  <si>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</si>
  <si>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</si>
  <si>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</si>
  <si>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</si>
  <si>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</si>
  <si>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</si>
  <si>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</si>
  <si>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</si>
  <si>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</si>
  <si>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</si>
  <si>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</si>
  <si>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</si>
  <si>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</si>
  <si>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</si>
  <si>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</si>
  <si>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</si>
  <si>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</si>
  <si>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</si>
  <si>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</si>
  <si>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</si>
  <si>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</si>
  <si>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</si>
  <si>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</si>
  <si>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</si>
  <si>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</si>
  <si>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</si>
  <si>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</si>
  <si>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</si>
  <si>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</si>
  <si>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</si>
  <si>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</si>
  <si>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</si>
  <si>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</si>
  <si>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</si>
  <si>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</si>
  <si>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</si>
  <si>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</si>
  <si>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</si>
  <si>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</si>
  <si>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</si>
  <si>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</si>
  <si>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</si>
  <si>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</si>
  <si>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</si>
  <si>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</si>
  <si>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</si>
  <si>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</si>
  <si>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</si>
  <si>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</si>
  <si>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</si>
  <si>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</si>
  <si>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</si>
  <si>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</si>
  <si>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</si>
  <si>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</si>
  <si>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</si>
  <si>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</si>
  <si>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</si>
  <si>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</si>
  <si>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</si>
  <si>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</si>
  <si>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</si>
  <si>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</si>
  <si>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</si>
  <si>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</si>
  <si>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</si>
  <si>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</si>
  <si>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</si>
  <si>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</si>
  <si>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</si>
  <si>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</si>
  <si>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</si>
  <si>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</si>
  <si>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</si>
  <si>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</si>
  <si>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</si>
  <si>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</si>
  <si>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</si>
  <si>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</si>
  <si>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</si>
  <si>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</si>
  <si>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</si>
  <si>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</si>
  <si>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</si>
  <si>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</si>
  <si>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</si>
  <si>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</si>
  <si>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</si>
  <si>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</si>
  <si>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</si>
  <si>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</si>
  <si>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</si>
  <si>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</si>
  <si>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</si>
  <si>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</si>
  <si>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</si>
  <si>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</si>
  <si>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</si>
  <si>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</si>
  <si>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</si>
  <si>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</si>
  <si>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</si>
  <si>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</si>
  <si>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</si>
  <si>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</si>
  <si>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</si>
  <si>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</si>
  <si>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</si>
  <si>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</si>
  <si>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</si>
  <si>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</si>
  <si>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</si>
  <si>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</si>
  <si>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</si>
  <si>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</si>
  <si>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</si>
  <si>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</si>
  <si>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</si>
  <si>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</si>
  <si>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</si>
  <si>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</si>
  <si>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</si>
  <si>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</si>
  <si>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</si>
  <si>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</si>
  <si>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</si>
  <si>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</si>
  <si>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</si>
  <si>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</si>
  <si>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</si>
  <si>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</si>
  <si>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</si>
  <si>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</si>
  <si>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</si>
  <si>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</si>
  <si>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</si>
  <si>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</si>
  <si>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</si>
  <si>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</si>
  <si>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</si>
  <si>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</si>
  <si>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</si>
  <si>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</si>
  <si>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</si>
  <si>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</si>
  <si>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</si>
  <si>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</si>
  <si>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</si>
  <si>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</si>
  <si>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</si>
  <si>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</si>
  <si>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</si>
  <si>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</si>
  <si>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</si>
  <si>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</si>
  <si>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</si>
  <si>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</si>
  <si>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</si>
  <si>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</si>
  <si>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</si>
  <si>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</si>
  <si>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</si>
  <si>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</si>
  <si>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</si>
  <si>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</si>
  <si>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</si>
  <si>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</si>
  <si>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</si>
  <si>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</si>
  <si>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</si>
  <si>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</si>
  <si>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</si>
  <si>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</si>
  <si>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</si>
  <si>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</si>
  <si>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</si>
  <si>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</si>
  <si>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</si>
  <si>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</si>
  <si>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</si>
  <si>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</si>
  <si>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</si>
  <si>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</si>
  <si>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</si>
  <si>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</si>
  <si>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</si>
  <si>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</si>
  <si>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</si>
  <si>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</si>
  <si>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</si>
  <si>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</si>
  <si>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</si>
  <si>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</si>
  <si>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</si>
  <si>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</si>
  <si>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</si>
  <si>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</si>
  <si>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</si>
  <si>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</si>
  <si>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</si>
  <si>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</si>
  <si>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</si>
  <si>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</si>
  <si>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</si>
  <si>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</si>
  <si>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</si>
  <si>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</si>
  <si>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</si>
  <si>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</si>
  <si>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</si>
  <si>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</si>
  <si>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</si>
  <si>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</si>
  <si>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</si>
  <si>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</si>
  <si>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</si>
  <si>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</si>
  <si>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</si>
  <si>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</si>
  <si>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</si>
  <si>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</si>
  <si>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</si>
  <si>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</si>
  <si>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</si>
  <si>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</si>
  <si>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</si>
  <si>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</si>
  <si>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</si>
  <si>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</si>
  <si>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</si>
  <si>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</si>
  <si>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</si>
  <si>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</si>
  <si>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</si>
  <si>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</si>
  <si>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</si>
  <si>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</si>
  <si>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</si>
  <si>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</si>
  <si>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</si>
  <si>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</si>
  <si>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</si>
  <si>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</si>
  <si>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</si>
  <si>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</si>
  <si>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</si>
  <si>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</si>
  <si>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</si>
  <si>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</si>
  <si>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</si>
  <si>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</si>
  <si>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</si>
  <si>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</si>
  <si>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</si>
  <si>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</si>
  <si>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</si>
  <si>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</si>
  <si>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</si>
  <si>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</si>
  <si>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</si>
  <si>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</si>
  <si>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</si>
  <si>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</si>
  <si>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</si>
  <si>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</si>
  <si>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</si>
  <si>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</si>
  <si>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</si>
  <si>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</si>
  <si>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</si>
  <si>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</si>
  <si>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</si>
  <si>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</si>
  <si>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</si>
  <si>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</si>
  <si>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</si>
  <si>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</si>
  <si>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</si>
  <si>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</si>
  <si>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</si>
  <si>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</si>
  <si>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</si>
  <si>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</si>
  <si>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</si>
  <si>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</si>
  <si>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</si>
  <si>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</si>
  <si>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</si>
  <si>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</si>
  <si>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</si>
  <si>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</si>
  <si>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</si>
  <si>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</si>
  <si>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</si>
  <si>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</si>
  <si>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</si>
  <si>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</si>
  <si>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</si>
  <si>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</si>
  <si>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</si>
  <si>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</si>
  <si>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</si>
  <si>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</si>
  <si>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</si>
  <si>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</si>
  <si>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</si>
  <si>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</si>
  <si>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</si>
  <si>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</si>
  <si>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</si>
  <si>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</si>
  <si>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</si>
  <si>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</si>
  <si>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</si>
  <si>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</si>
  <si>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</si>
  <si>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</si>
  <si>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</si>
  <si>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</si>
  <si>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</si>
  <si>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</si>
  <si>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</si>
  <si>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</si>
  <si>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</si>
  <si>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</si>
  <si>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</si>
  <si>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</si>
  <si>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</si>
  <si>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</si>
  <si>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</si>
  <si>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</si>
  <si>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</si>
  <si>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</si>
  <si>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</si>
  <si>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</si>
  <si>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</si>
  <si>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</si>
  <si>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</si>
  <si>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</si>
  <si>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</si>
  <si>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</si>
  <si>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</si>
  <si>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</si>
  <si>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</si>
  <si>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</si>
  <si>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</si>
  <si>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</si>
  <si>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</si>
  <si>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</si>
  <si>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</si>
  <si>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</si>
  <si>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</si>
  <si>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</si>
  <si>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</si>
  <si>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</si>
  <si>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</si>
  <si>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</si>
  <si>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</si>
  <si>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</si>
  <si>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</si>
  <si>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</si>
  <si>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</si>
  <si>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</si>
  <si>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</si>
  <si>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</si>
  <si>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</si>
  <si>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</si>
  <si>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</si>
  <si>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</si>
  <si>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</si>
  <si>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</si>
  <si>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</si>
  <si>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</si>
  <si>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</si>
  <si>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</si>
  <si>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</si>
  <si>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</si>
  <si>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</si>
  <si>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</si>
  <si>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</si>
  <si>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</si>
  <si>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</si>
  <si>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</si>
  <si>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</si>
  <si>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</si>
  <si>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</si>
  <si>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</si>
  <si>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</si>
  <si>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</si>
  <si>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</si>
  <si>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</si>
  <si>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</si>
  <si>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</si>
  <si>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</si>
  <si>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</si>
  <si>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</si>
  <si>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</si>
  <si>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</si>
  <si>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</si>
  <si>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</si>
  <si>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</si>
  <si>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</si>
  <si>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</si>
  <si>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</si>
  <si>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</si>
  <si>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</si>
  <si>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</si>
  <si>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</si>
  <si>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</si>
  <si>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</si>
  <si>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</si>
  <si>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</si>
  <si>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</si>
  <si>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</si>
  <si>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</si>
  <si>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</si>
  <si>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</si>
  <si>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</si>
  <si>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</si>
  <si>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</si>
  <si>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</si>
  <si>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</si>
  <si>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</si>
  <si>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</si>
  <si>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</si>
  <si>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</si>
  <si>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</si>
  <si>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</si>
  <si>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</si>
  <si>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</si>
  <si>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</si>
  <si>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</si>
  <si>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</si>
  <si>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</si>
  <si>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</si>
  <si>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</si>
  <si>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</si>
  <si>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</si>
  <si>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</si>
  <si>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</si>
  <si>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</si>
  <si>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</si>
  <si>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</si>
  <si>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</si>
  <si>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</si>
  <si>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</si>
  <si>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</si>
  <si>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</si>
  <si>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</si>
  <si>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</si>
  <si>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</si>
  <si>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</si>
  <si>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</si>
  <si>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</si>
  <si>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</si>
  <si>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</si>
  <si>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</si>
  <si>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</si>
  <si>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</si>
  <si>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</si>
  <si>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</si>
  <si>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</si>
  <si>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</si>
  <si>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</si>
  <si>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</si>
  <si>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</si>
  <si>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</si>
  <si>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</si>
  <si>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</si>
  <si>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</si>
  <si>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</si>
  <si>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</si>
  <si>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</si>
  <si>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</si>
  <si>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</si>
  <si>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</si>
  <si>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</si>
  <si>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</si>
  <si>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</si>
  <si>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</si>
  <si>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</si>
  <si>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</si>
  <si>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</si>
  <si>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</si>
  <si>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</si>
  <si>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</si>
  <si>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</si>
  <si>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</si>
  <si>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</si>
  <si>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</si>
  <si>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</si>
  <si>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</si>
  <si>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</si>
  <si>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</si>
  <si>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</si>
  <si>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</si>
  <si>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</si>
  <si>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</si>
  <si>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</si>
  <si>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</si>
  <si>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</si>
  <si>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</si>
  <si>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</si>
  <si>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</si>
  <si>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</si>
  <si>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</si>
  <si>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</si>
  <si>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</si>
  <si>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</si>
  <si>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</si>
  <si>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</si>
  <si>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</si>
  <si>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</si>
  <si>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</si>
  <si>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</si>
  <si>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</si>
  <si>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</si>
  <si>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</si>
  <si>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</si>
  <si>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</si>
  <si>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</si>
  <si>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</si>
  <si>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</si>
  <si>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</si>
  <si>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</si>
  <si>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</si>
  <si>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</si>
  <si>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</si>
  <si>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</si>
  <si>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</si>
  <si>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</si>
  <si>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</si>
  <si>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</si>
  <si>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</si>
  <si>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</si>
  <si>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</si>
  <si>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</si>
  <si>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</si>
  <si>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</si>
  <si>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</si>
  <si>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</si>
  <si>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</si>
  <si>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</si>
  <si>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</si>
  <si>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</si>
  <si>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</si>
  <si>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</si>
  <si>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</si>
  <si>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</si>
  <si>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</si>
  <si>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</si>
  <si>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</si>
  <si>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</si>
  <si>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</si>
  <si>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</si>
  <si>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</si>
  <si>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</si>
  <si>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</si>
  <si>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</si>
  <si>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</si>
  <si>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</si>
  <si>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</si>
  <si>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</si>
  <si>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</si>
  <si>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</si>
  <si>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</si>
  <si>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</si>
  <si>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</si>
  <si>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</si>
  <si>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</si>
  <si>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</si>
  <si>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</si>
  <si>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</si>
  <si>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</si>
  <si>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</si>
  <si>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</si>
  <si>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</si>
  <si>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</si>
  <si>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</si>
  <si>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</si>
  <si>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</si>
  <si>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</si>
  <si>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</si>
  <si>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</si>
  <si>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</si>
  <si>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</si>
  <si>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</si>
  <si>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</si>
  <si>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</si>
  <si>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</si>
  <si>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</si>
  <si>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</si>
  <si>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</si>
  <si>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</si>
  <si>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</si>
  <si>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</si>
  <si>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</si>
  <si>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</si>
  <si>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</si>
  <si>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</si>
  <si>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</si>
  <si>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</si>
  <si>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</si>
  <si>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</si>
  <si>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</si>
  <si>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</si>
  <si>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</si>
  <si>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</si>
  <si>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</si>
  <si>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</si>
  <si>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</si>
  <si>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</si>
  <si>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</si>
  <si>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</si>
  <si>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</si>
  <si>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</si>
  <si>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</si>
  <si>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</si>
  <si>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</si>
  <si>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</si>
  <si>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</si>
  <si>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</si>
  <si>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</si>
  <si>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</si>
  <si>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</si>
  <si>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</si>
  <si>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</si>
  <si>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</si>
  <si>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</si>
  <si>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</si>
  <si>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</si>
  <si>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</si>
  <si>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</si>
  <si>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</si>
  <si>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</si>
  <si>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</si>
  <si>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</si>
  <si>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</si>
  <si>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</si>
  <si>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</si>
  <si>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</si>
  <si>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</si>
  <si>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</si>
  <si>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</si>
  <si>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</si>
  <si>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</si>
  <si>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</si>
  <si>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</si>
  <si>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</si>
  <si>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</si>
  <si>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</si>
  <si>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</si>
  <si>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</si>
  <si>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</si>
  <si>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</si>
  <si>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</si>
  <si>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</si>
  <si>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</si>
  <si>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</si>
  <si>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</si>
  <si>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</si>
  <si>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</si>
  <si>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</si>
  <si>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</si>
  <si>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</si>
  <si>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</si>
  <si>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</si>
  <si>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</si>
  <si>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</si>
  <si>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</si>
  <si>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</si>
  <si>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</si>
  <si>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</si>
  <si>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</si>
  <si>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</si>
  <si>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</si>
  <si>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</si>
  <si>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</si>
  <si>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</si>
  <si>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</si>
  <si>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</si>
  <si>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</si>
  <si>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</si>
  <si>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</si>
  <si>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</si>
  <si>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</si>
  <si>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</si>
  <si>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</si>
  <si>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</si>
  <si>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</si>
  <si>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</si>
  <si>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</si>
  <si>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</si>
  <si>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</si>
  <si>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</si>
  <si>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</si>
  <si>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</si>
  <si>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</si>
  <si>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</si>
  <si>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</si>
  <si>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</si>
  <si>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</si>
  <si>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</si>
  <si>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</si>
  <si>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</si>
  <si>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</si>
  <si>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</si>
  <si>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</si>
  <si>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</si>
  <si>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</si>
  <si>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</si>
  <si>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</si>
  <si>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</si>
  <si>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</si>
  <si>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</si>
  <si>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</si>
  <si>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</si>
  <si>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</si>
  <si>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</si>
  <si>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</si>
  <si>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</si>
  <si>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</si>
  <si>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</si>
  <si>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</si>
  <si>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</si>
  <si>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</si>
  <si>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</si>
  <si>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</si>
  <si>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</si>
  <si>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</si>
  <si>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</si>
  <si>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</si>
  <si>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</si>
  <si>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</si>
  <si>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</si>
  <si>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</si>
  <si>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</si>
  <si>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</si>
  <si>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</si>
  <si>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</si>
  <si>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</si>
  <si>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</si>
  <si>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</si>
  <si>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</si>
  <si>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</si>
  <si>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</si>
  <si>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</si>
  <si>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</si>
  <si>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</si>
  <si>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</si>
  <si>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</si>
  <si>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</si>
  <si>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</si>
  <si>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</si>
  <si>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</si>
  <si>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</si>
  <si>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</si>
  <si>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</si>
  <si>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</si>
  <si>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</si>
  <si>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</si>
  <si>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</si>
  <si>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</si>
  <si>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</si>
  <si>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</si>
  <si>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</si>
  <si>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</si>
  <si>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</si>
  <si>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</si>
  <si>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</si>
  <si>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</si>
  <si>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</si>
  <si>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</si>
  <si>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</si>
  <si>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</si>
  <si>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</si>
  <si>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</si>
  <si>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</si>
  <si>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</si>
  <si>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</si>
  <si>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</si>
  <si>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</si>
  <si>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</si>
  <si>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</si>
  <si>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</si>
  <si>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</si>
  <si>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</si>
  <si>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</si>
  <si>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</si>
  <si>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</si>
  <si>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</si>
  <si>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</si>
  <si>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</si>
  <si>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</si>
  <si>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</si>
  <si>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</si>
  <si>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</si>
  <si>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</si>
  <si>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</si>
  <si>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</si>
  <si>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</si>
  <si>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</si>
  <si>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</si>
  <si>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</si>
  <si>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</si>
  <si>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</si>
  <si>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</si>
  <si>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</si>
  <si>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</si>
  <si>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</si>
  <si>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</si>
  <si>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</si>
  <si>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</si>
  <si>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</si>
  <si>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</si>
  <si>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</si>
  <si>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</si>
  <si>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</si>
  <si>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</si>
  <si>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</si>
  <si>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</si>
  <si>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</si>
  <si>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</si>
  <si>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</si>
  <si>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</si>
  <si>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</si>
  <si>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</si>
  <si>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</si>
  <si>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</si>
  <si>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</si>
  <si>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</si>
  <si>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</si>
  <si>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</si>
  <si>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</si>
  <si>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</si>
  <si>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</si>
  <si>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</si>
  <si>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</si>
  <si>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</si>
  <si>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</si>
  <si>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</si>
  <si>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</si>
  <si>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</si>
  <si>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</si>
  <si>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</si>
  <si>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</si>
  <si>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</si>
  <si>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</si>
  <si>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</si>
  <si>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</si>
  <si>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</si>
  <si>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</si>
  <si>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</si>
  <si>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</si>
  <si>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</si>
  <si>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</si>
  <si>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</si>
  <si>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</si>
  <si>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</si>
  <si>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</si>
  <si>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</si>
  <si>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</si>
  <si>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</si>
  <si>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</si>
  <si>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</si>
  <si>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</si>
  <si>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</si>
  <si>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</si>
  <si>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</si>
  <si>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</si>
  <si>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</si>
  <si>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</si>
  <si>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</si>
  <si>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</si>
  <si>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</si>
  <si>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</si>
  <si>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</si>
  <si>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</si>
  <si>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</si>
  <si>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</si>
  <si>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</si>
  <si>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</si>
  <si>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</si>
  <si>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</si>
  <si>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</si>
  <si>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</si>
  <si>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</si>
  <si>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</si>
  <si>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</si>
  <si>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</si>
  <si>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</si>
  <si>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</si>
  <si>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</si>
  <si>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</si>
  <si>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</si>
  <si>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</si>
  <si>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</si>
  <si>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</si>
  <si>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</si>
  <si>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</si>
  <si>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</si>
  <si>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</si>
  <si>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</si>
  <si>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</si>
  <si>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</si>
  <si>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</si>
  <si>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</si>
  <si>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</si>
  <si>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</si>
  <si>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</si>
  <si>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</si>
  <si>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</si>
  <si>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</si>
  <si>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</si>
  <si>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</si>
  <si>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</si>
  <si>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</si>
  <si>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</si>
  <si>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</si>
  <si>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</si>
  <si>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</si>
  <si>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</si>
  <si>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</si>
  <si>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</si>
  <si>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</si>
  <si>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</si>
  <si>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</si>
  <si>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</si>
  <si>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</si>
  <si>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</si>
  <si>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</si>
  <si>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</si>
  <si>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</si>
  <si>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</si>
  <si>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</si>
  <si>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</si>
  <si>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</si>
  <si>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</si>
  <si>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</si>
  <si>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</si>
  <si>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</si>
  <si>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</si>
  <si>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</si>
  <si>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</si>
  <si>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</si>
  <si>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</si>
  <si>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</si>
  <si>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</si>
  <si>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</si>
  <si>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</si>
  <si>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</si>
  <si>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</si>
  <si>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</si>
  <si>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</si>
  <si>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</si>
  <si>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</si>
  <si>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</si>
  <si>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</si>
  <si>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</si>
  <si>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</si>
  <si>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</si>
  <si>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</si>
  <si>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</si>
  <si>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</si>
  <si>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</si>
  <si>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</si>
  <si>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</si>
  <si>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</si>
  <si>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</si>
  <si>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</si>
  <si>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</si>
  <si>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</si>
  <si>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</si>
  <si>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</si>
  <si>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</si>
  <si>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</si>
  <si>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</si>
  <si>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</si>
  <si>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</si>
  <si>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</si>
  <si>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</si>
  <si>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</si>
  <si>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</si>
  <si>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</si>
  <si>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</si>
  <si>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</si>
  <si>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</si>
  <si>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</si>
  <si>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</si>
  <si>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</si>
  <si>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</si>
  <si>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</si>
  <si>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</si>
  <si>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</si>
  <si>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</si>
  <si>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</si>
  <si>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</si>
  <si>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</si>
  <si>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</si>
  <si>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</si>
  <si>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</si>
  <si>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</si>
  <si>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</si>
  <si>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</si>
  <si>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</si>
  <si>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</si>
  <si>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</si>
  <si>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</si>
  <si>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</si>
  <si>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</si>
  <si>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</si>
  <si>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</si>
  <si>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</si>
  <si>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</si>
  <si>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</si>
  <si>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</si>
  <si>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</si>
  <si>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</si>
  <si>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</si>
  <si>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</si>
  <si>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</si>
  <si>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</si>
  <si>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</si>
  <si>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</si>
  <si>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</si>
  <si>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</si>
  <si>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</si>
  <si>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</si>
  <si>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</si>
  <si>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</si>
  <si>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</si>
  <si>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</si>
  <si>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</si>
  <si>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</si>
  <si>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</si>
  <si>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</si>
  <si>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</si>
  <si>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</si>
  <si>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</si>
  <si>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</si>
  <si>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</si>
  <si>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</si>
  <si>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</si>
  <si>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</si>
  <si>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</si>
  <si>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</si>
  <si>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</si>
  <si>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</si>
  <si>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</si>
  <si>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</si>
  <si>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</si>
  <si>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</si>
  <si>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</si>
  <si>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</si>
  <si>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</si>
  <si>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</si>
  <si>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</si>
  <si>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</si>
  <si>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</si>
  <si>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</si>
  <si>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</si>
  <si>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</si>
  <si>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</si>
  <si>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</si>
  <si>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</si>
  <si>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</si>
  <si>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</si>
  <si>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</si>
  <si>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</si>
  <si>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</si>
  <si>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</si>
  <si>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</si>
  <si>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</si>
  <si>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</si>
  <si>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</si>
  <si>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</si>
  <si>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</si>
  <si>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</si>
  <si>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</si>
  <si>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</si>
  <si>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</si>
  <si>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</si>
  <si>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</si>
  <si>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</si>
  <si>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</si>
  <si>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</si>
  <si>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</si>
  <si>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</si>
  <si>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</si>
  <si>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</si>
  <si>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</si>
  <si>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</si>
  <si>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</si>
  <si>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</si>
  <si>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</si>
  <si>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</si>
  <si>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</si>
  <si>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</si>
  <si>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</si>
  <si>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</si>
  <si>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</si>
  <si>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</si>
  <si>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</si>
  <si>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</si>
  <si>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</si>
  <si>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</si>
  <si>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</si>
  <si>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</si>
  <si>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</si>
  <si>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</si>
  <si>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</si>
  <si>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</si>
  <si>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</si>
  <si>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</si>
  <si>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</si>
  <si>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</si>
  <si>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</si>
  <si>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</si>
  <si>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</si>
  <si>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</si>
  <si>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</si>
  <si>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</si>
  <si>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</si>
  <si>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</si>
  <si>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</si>
  <si>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</si>
  <si>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</si>
  <si>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</si>
  <si>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</si>
  <si>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</si>
  <si>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</si>
  <si>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</si>
  <si>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</si>
  <si>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</si>
  <si>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</si>
  <si>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</si>
  <si>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</si>
  <si>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</si>
  <si>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</si>
  <si>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</si>
  <si>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</si>
  <si>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</si>
  <si>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</si>
  <si>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</si>
  <si>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</si>
  <si>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</si>
  <si>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</si>
  <si>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</si>
  <si>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</si>
  <si>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</si>
  <si>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</si>
  <si>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</si>
  <si>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</si>
  <si>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</si>
  <si>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</si>
  <si>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</si>
  <si>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</si>
  <si>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</si>
  <si>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</si>
  <si>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</si>
  <si>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</si>
  <si>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</si>
  <si>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</si>
  <si>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</si>
  <si>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</si>
  <si>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</si>
  <si>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</si>
  <si>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</si>
  <si>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</si>
  <si>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</si>
  <si>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</si>
  <si>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</si>
  <si>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</si>
  <si>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</si>
  <si>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</si>
  <si>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</si>
  <si>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</si>
  <si>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</si>
  <si>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</si>
  <si>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</si>
  <si>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</si>
  <si>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</si>
  <si>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</si>
  <si>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</si>
  <si>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</si>
  <si>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</si>
  <si>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</si>
  <si>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</si>
  <si>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</si>
  <si>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</si>
  <si>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</si>
  <si>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</si>
  <si>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</si>
  <si>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</si>
  <si>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</si>
  <si>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</si>
  <si>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</si>
  <si>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</si>
  <si>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</si>
  <si>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</si>
  <si>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</si>
  <si>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</si>
  <si>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</si>
  <si>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</si>
  <si>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</si>
  <si>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</si>
  <si>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</si>
  <si>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</si>
  <si>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</si>
  <si>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</si>
  <si>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</si>
  <si>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</si>
  <si>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</si>
  <si>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</si>
  <si>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</si>
  <si>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</si>
  <si>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</si>
  <si>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</si>
  <si>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</si>
  <si>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</si>
  <si>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</si>
  <si>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</si>
  <si>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</si>
  <si>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</si>
  <si>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</si>
  <si>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</si>
  <si>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</si>
  <si>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</si>
  <si>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</si>
  <si>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</si>
  <si>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</si>
  <si>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</si>
  <si>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</si>
  <si>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</si>
  <si>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</si>
  <si>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</si>
  <si>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</si>
  <si>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</si>
  <si>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</si>
  <si>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</si>
  <si>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</si>
  <si>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</si>
  <si>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</si>
  <si>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</si>
  <si>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</si>
  <si>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</si>
  <si>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</si>
  <si>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</si>
  <si>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</si>
  <si>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</si>
  <si>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</si>
  <si>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</si>
  <si>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</si>
  <si>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</si>
  <si>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</si>
  <si>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</si>
  <si>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</si>
  <si>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</si>
  <si>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</si>
  <si>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</si>
  <si>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</si>
  <si>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</si>
  <si>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</si>
  <si>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</si>
  <si>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</si>
  <si>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</si>
  <si>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</si>
  <si>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</si>
  <si>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</si>
  <si>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</si>
  <si>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</si>
  <si>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</si>
  <si>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</si>
  <si>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</si>
  <si>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</si>
  <si>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</si>
  <si>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</si>
  <si>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</si>
  <si>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</si>
  <si>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</si>
  <si>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</si>
  <si>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</si>
  <si>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</si>
  <si>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</si>
  <si>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</si>
  <si>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</si>
  <si>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</si>
  <si>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</si>
  <si>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</si>
  <si>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</si>
  <si>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</si>
  <si>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</si>
  <si>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</si>
  <si>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</si>
  <si>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</si>
  <si>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</si>
  <si>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</si>
  <si>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</si>
  <si>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</si>
  <si>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</si>
  <si>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</si>
  <si>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</si>
  <si>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</si>
  <si>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</si>
  <si>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</si>
  <si>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</si>
  <si>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</si>
  <si>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</si>
  <si>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</si>
  <si>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</si>
  <si>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</si>
  <si>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</si>
  <si>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</si>
  <si>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</si>
  <si>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</si>
  <si>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</si>
  <si>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</si>
  <si>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</si>
  <si>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</si>
  <si>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</si>
  <si>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</si>
  <si>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</si>
  <si>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</si>
  <si>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</si>
  <si>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</si>
  <si>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</si>
  <si>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</si>
  <si>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</si>
  <si>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</si>
  <si>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</si>
  <si>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</si>
  <si>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</si>
  <si>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</si>
  <si>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</si>
  <si>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</si>
  <si>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</si>
  <si>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</si>
  <si>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</si>
  <si>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</si>
  <si>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</si>
  <si>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</si>
  <si>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</si>
  <si>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</si>
  <si>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</si>
  <si>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</si>
  <si>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</si>
  <si>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</si>
  <si>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</si>
  <si>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</si>
  <si>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</si>
  <si>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</si>
  <si>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</si>
  <si>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</si>
  <si>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</si>
  <si>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</si>
  <si>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</si>
  <si>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</si>
  <si>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</si>
  <si>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</si>
  <si>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</si>
  <si>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</si>
  <si>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</si>
  <si>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</si>
  <si>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</si>
  <si>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</si>
  <si>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</si>
  <si>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</si>
  <si>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</si>
  <si>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</si>
  <si>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</si>
  <si>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</si>
  <si>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</si>
  <si>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</si>
  <si>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</si>
  <si>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</si>
  <si>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</si>
  <si>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</si>
  <si>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</si>
  <si>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</si>
  <si>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</si>
  <si>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</si>
  <si>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</si>
  <si>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</si>
  <si>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</si>
  <si>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</si>
  <si>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</si>
  <si>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</si>
  <si>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</si>
  <si>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</si>
  <si>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</si>
  <si>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</si>
  <si>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</si>
  <si>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</si>
  <si>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</si>
  <si>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</si>
  <si>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</si>
  <si>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</si>
  <si>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</si>
  <si>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</si>
  <si>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</si>
  <si>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</si>
  <si>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</si>
  <si>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</si>
  <si>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</si>
  <si>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</si>
  <si>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</si>
  <si>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</si>
  <si>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</si>
  <si>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</si>
  <si>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</si>
  <si>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</si>
  <si>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</si>
  <si>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</si>
  <si>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</si>
  <si>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</si>
  <si>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</si>
  <si>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</si>
  <si>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</si>
  <si>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</si>
  <si>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</si>
  <si>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</si>
  <si>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</si>
  <si>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</si>
  <si>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</si>
  <si>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</si>
  <si>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</si>
  <si>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</si>
  <si>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</si>
  <si>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</si>
  <si>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</si>
  <si>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</si>
  <si>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</si>
  <si>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</si>
  <si>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</si>
  <si>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</si>
  <si>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</si>
  <si>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</si>
  <si>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</si>
  <si>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</si>
  <si>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</si>
  <si>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</si>
  <si>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</si>
  <si>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</si>
  <si>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</si>
  <si>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</si>
  <si>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</si>
  <si>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</si>
  <si>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</si>
  <si>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</si>
  <si>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</si>
  <si>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</si>
  <si>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</si>
  <si>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</si>
  <si>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</si>
  <si>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</si>
  <si>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</si>
  <si>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</si>
  <si>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</si>
  <si>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</si>
  <si>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</si>
  <si>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</si>
  <si>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</si>
  <si>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</si>
  <si>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</si>
  <si>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</si>
  <si>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</si>
  <si>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</si>
  <si>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</si>
  <si>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</si>
  <si>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</si>
  <si>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</si>
  <si>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</si>
  <si>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</si>
  <si>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</si>
  <si>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</si>
  <si>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</si>
  <si>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</si>
  <si>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</si>
  <si>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</si>
  <si>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</si>
  <si>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</si>
  <si>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</si>
  <si>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</si>
  <si>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</si>
  <si>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</si>
  <si>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</si>
  <si>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</si>
  <si>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</si>
  <si>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</si>
  <si>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</si>
  <si>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</si>
  <si>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</si>
  <si>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</si>
  <si>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</si>
  <si>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</si>
  <si>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</si>
  <si>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</si>
  <si>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</si>
  <si>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</si>
  <si>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</si>
  <si>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</si>
  <si>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</si>
  <si>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</si>
  <si>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</si>
  <si>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</si>
  <si>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</si>
  <si>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</si>
  <si>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</si>
  <si>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</si>
  <si>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</si>
  <si>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</si>
  <si>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</si>
  <si>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</si>
  <si>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</si>
  <si>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</si>
  <si>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</si>
  <si>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</si>
  <si>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</si>
  <si>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</si>
  <si>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</si>
  <si>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</si>
  <si>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</si>
  <si>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</si>
  <si>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</si>
  <si>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</si>
  <si>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</si>
  <si>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</si>
  <si>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</si>
  <si>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</si>
  <si>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</si>
  <si>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</si>
  <si>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</si>
  <si>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</si>
  <si>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</si>
  <si>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</si>
  <si>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</si>
  <si>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</si>
  <si>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</si>
  <si>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</si>
  <si>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</si>
  <si>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</si>
  <si>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</si>
  <si>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</si>
  <si>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</si>
  <si>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</si>
  <si>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</si>
  <si>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</si>
  <si>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</si>
  <si>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</si>
  <si>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</si>
  <si>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</si>
  <si>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</si>
  <si>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</si>
  <si>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</si>
  <si>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</si>
  <si>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</si>
  <si>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</si>
  <si>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</si>
  <si>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</si>
  <si>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</si>
  <si>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</si>
  <si>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</si>
  <si>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</si>
  <si>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</si>
  <si>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</si>
  <si>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</si>
  <si>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</si>
  <si>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</si>
  <si>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</si>
  <si>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</si>
  <si>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</si>
  <si>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</si>
  <si>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</si>
  <si>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</si>
  <si>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</si>
  <si>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</si>
  <si>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</si>
  <si>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</si>
  <si>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</si>
  <si>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</si>
  <si>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</si>
  <si>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</si>
  <si>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</si>
  <si>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</si>
  <si>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</si>
  <si>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</si>
  <si>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</si>
  <si>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</si>
  <si>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</si>
  <si>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</si>
  <si>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</si>
  <si>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</si>
  <si>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</si>
  <si>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</si>
  <si>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</si>
  <si>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</si>
  <si>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</si>
  <si>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</si>
  <si>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</si>
  <si>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</si>
  <si>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</si>
  <si>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</si>
  <si>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</si>
  <si>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</si>
  <si>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</si>
  <si>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</si>
  <si>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</si>
  <si>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</si>
  <si>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</si>
  <si>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</si>
  <si>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</si>
  <si>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</si>
  <si>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</si>
  <si>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</si>
  <si>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</si>
  <si>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</si>
  <si>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</si>
  <si>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</si>
  <si>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</si>
  <si>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</si>
  <si>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</si>
  <si>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</si>
  <si>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</si>
  <si>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</si>
  <si>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</si>
  <si>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</si>
  <si>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</si>
  <si>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</si>
  <si>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</si>
  <si>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</si>
  <si>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</si>
  <si>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</si>
  <si>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</si>
  <si>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</si>
  <si>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</si>
  <si>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</si>
  <si>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</si>
  <si>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</si>
  <si>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</si>
  <si>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</si>
  <si>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</si>
  <si>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</si>
  <si>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</si>
  <si>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</si>
  <si>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</si>
  <si>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</si>
  <si>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</si>
  <si>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</si>
  <si>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</si>
  <si>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</si>
  <si>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</si>
  <si>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</si>
  <si>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</si>
  <si>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</si>
  <si>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</si>
  <si>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</si>
  <si>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</si>
  <si>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</si>
  <si>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</si>
  <si>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</si>
  <si>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</si>
  <si>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</si>
  <si>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</si>
  <si>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</si>
  <si>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</si>
  <si>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</si>
  <si>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</si>
  <si>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</si>
  <si>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</si>
  <si>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</si>
  <si>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</si>
  <si>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</si>
  <si>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</si>
  <si>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</si>
  <si>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</si>
  <si>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</si>
  <si>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</si>
  <si>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</si>
  <si>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</si>
  <si>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</si>
  <si>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</si>
  <si>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</si>
  <si>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</si>
  <si>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</si>
  <si>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</si>
  <si>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</si>
  <si>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</si>
  <si>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</si>
  <si>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</si>
  <si>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</si>
  <si>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</si>
  <si>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</si>
  <si>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</si>
  <si>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</si>
  <si>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</si>
  <si>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</si>
  <si>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</si>
  <si>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</si>
  <si>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</si>
  <si>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</si>
  <si>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</si>
  <si>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</si>
  <si>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</si>
  <si>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</si>
  <si>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</si>
  <si>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</si>
  <si>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</si>
  <si>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</si>
  <si>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</si>
  <si>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</si>
  <si>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</si>
  <si>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</si>
  <si>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</si>
  <si>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</si>
  <si>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</si>
  <si>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</si>
  <si>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</si>
  <si>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</si>
  <si>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</si>
  <si>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</si>
  <si>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</si>
  <si>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</si>
  <si>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</si>
  <si>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</si>
  <si>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</si>
  <si>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</si>
  <si>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</si>
  <si>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</si>
  <si>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</si>
  <si>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</si>
  <si>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</si>
  <si>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</si>
  <si>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</si>
  <si>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</si>
  <si>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</si>
  <si>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</si>
  <si>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</si>
  <si>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</si>
  <si>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</si>
  <si>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</si>
  <si>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</si>
  <si>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</si>
  <si>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</si>
  <si>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</si>
  <si>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</si>
  <si>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</si>
  <si>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</si>
  <si>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</si>
  <si>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</si>
  <si>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</si>
  <si>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</si>
  <si>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</si>
  <si>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</si>
  <si>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</si>
  <si>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</si>
  <si>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</si>
  <si>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</si>
  <si>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</si>
  <si>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</si>
  <si>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</si>
  <si>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</si>
  <si>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</si>
  <si>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</si>
  <si>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</si>
  <si>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</si>
  <si>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</si>
  <si>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</si>
  <si>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</si>
  <si>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</si>
  <si>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</si>
  <si>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</si>
  <si>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</si>
  <si>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</si>
  <si>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</si>
  <si>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</si>
  <si>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</si>
  <si>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</si>
  <si>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</si>
  <si>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</si>
  <si>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</si>
  <si>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</si>
  <si>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</si>
  <si>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</si>
  <si>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</si>
  <si>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</si>
  <si>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</si>
  <si>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</si>
  <si>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</si>
  <si>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</si>
  <si>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</si>
  <si>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</si>
  <si>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</si>
  <si>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</si>
  <si>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</si>
  <si>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</si>
  <si>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</si>
  <si>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</si>
  <si>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</si>
  <si>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</si>
  <si>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</si>
  <si>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</si>
  <si>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</si>
  <si>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</si>
  <si>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</si>
  <si>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</si>
  <si>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</si>
  <si>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</si>
  <si>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</si>
  <si>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</si>
  <si>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</si>
  <si>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</si>
  <si>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</si>
  <si>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</si>
  <si>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</si>
  <si>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</si>
  <si>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</si>
  <si>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</si>
  <si>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</si>
  <si>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</si>
  <si>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</si>
  <si>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</si>
  <si>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</si>
  <si>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</si>
  <si>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</si>
  <si>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</si>
  <si>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</si>
  <si>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</si>
  <si>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</si>
  <si>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</si>
  <si>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</si>
  <si>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</si>
  <si>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</si>
  <si>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</si>
  <si>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</si>
  <si>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</si>
  <si>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</si>
  <si>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</si>
  <si>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</si>
  <si>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</si>
  <si>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</si>
  <si>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</si>
  <si>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</si>
  <si>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</si>
  <si>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</si>
  <si>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</si>
  <si>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</si>
  <si>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</si>
  <si>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</si>
  <si>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</si>
  <si>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</si>
  <si>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</si>
  <si>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</si>
  <si>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</si>
  <si>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</si>
  <si>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</si>
  <si>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</si>
  <si>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</si>
  <si>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</si>
  <si>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</si>
  <si>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</si>
  <si>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</si>
  <si>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</si>
  <si>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</si>
  <si>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</si>
  <si>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</si>
  <si>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</si>
  <si>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</si>
  <si>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</si>
  <si>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</si>
  <si>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</si>
  <si>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</si>
  <si>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</si>
  <si>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</si>
  <si>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</si>
  <si>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</si>
  <si>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</si>
  <si>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</si>
  <si>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</si>
  <si>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</si>
  <si>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</si>
  <si>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</si>
  <si>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</si>
  <si>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</si>
  <si>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</si>
  <si>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</si>
  <si>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</si>
  <si>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</si>
  <si>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</si>
  <si>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</si>
  <si>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</si>
  <si>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</si>
  <si>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</si>
  <si>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</si>
  <si>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</si>
  <si>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</si>
  <si>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</si>
  <si>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</si>
  <si>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</si>
  <si>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</si>
  <si>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</si>
  <si>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</si>
  <si>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</si>
  <si>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</si>
  <si>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</si>
  <si>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</si>
  <si>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</si>
  <si>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</si>
  <si>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</si>
  <si>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</si>
  <si>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</si>
  <si>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</si>
  <si>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</si>
  <si>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</si>
  <si>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</si>
  <si>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</si>
  <si>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</si>
  <si>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</si>
  <si>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</si>
  <si>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</si>
  <si>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</si>
  <si>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</si>
  <si>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</si>
  <si>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</si>
  <si>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</si>
  <si>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</si>
  <si>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</si>
  <si>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</si>
  <si>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</si>
  <si>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</si>
  <si>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</si>
  <si>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</si>
  <si>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</si>
  <si>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</si>
  <si>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</si>
  <si>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</si>
  <si>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</si>
  <si>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</si>
  <si>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</si>
  <si>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</si>
  <si>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</si>
  <si>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</si>
  <si>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</si>
  <si>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</si>
  <si>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</si>
  <si>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</si>
  <si>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</si>
  <si>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</si>
  <si>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</si>
  <si>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</si>
  <si>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</si>
  <si>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</si>
  <si>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</si>
  <si>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</si>
  <si>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</si>
  <si>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</si>
  <si>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</si>
  <si>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</si>
  <si>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</si>
  <si>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</si>
  <si>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</si>
  <si>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</si>
  <si>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</si>
  <si>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</si>
  <si>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</si>
  <si>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</si>
  <si>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</si>
  <si>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</si>
  <si>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</si>
  <si>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</si>
  <si>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</si>
  <si>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</si>
  <si>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</si>
  <si>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</si>
  <si>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</si>
  <si>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</si>
  <si>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</si>
  <si>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</si>
  <si>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</si>
  <si>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</si>
  <si>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</si>
  <si>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</si>
  <si>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</si>
  <si>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</si>
  <si>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</si>
  <si>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</si>
  <si>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</si>
  <si>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</si>
  <si>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</si>
  <si>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</si>
  <si>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</si>
  <si>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</si>
  <si>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</si>
  <si>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</si>
  <si>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</si>
  <si>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</si>
  <si>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</si>
  <si>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</si>
  <si>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</si>
  <si>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</si>
  <si>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</si>
  <si>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</si>
  <si>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</si>
  <si>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</si>
  <si>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</si>
  <si>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</si>
  <si>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</si>
  <si>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</si>
  <si>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</si>
  <si>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</si>
  <si>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</si>
  <si>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</si>
  <si>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</si>
  <si>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</si>
  <si>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</si>
  <si>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</si>
  <si>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</si>
  <si>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</si>
  <si>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</si>
  <si>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</si>
  <si>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</si>
  <si>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</si>
  <si>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</si>
  <si>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</si>
  <si>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</si>
  <si>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</si>
  <si>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</si>
  <si>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</si>
  <si>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</si>
  <si>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</si>
  <si>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</si>
  <si>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</si>
  <si>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</si>
  <si>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</si>
  <si>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</si>
  <si>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</si>
  <si>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</si>
  <si>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</si>
  <si>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</si>
  <si>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</si>
  <si>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</si>
  <si>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</si>
  <si>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</si>
  <si>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</si>
  <si>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</si>
  <si>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</si>
  <si>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</si>
  <si>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</si>
  <si>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</si>
  <si>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</si>
  <si>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</si>
  <si>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</si>
  <si>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</si>
  <si>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</si>
  <si>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</si>
  <si>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</si>
  <si>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</si>
  <si>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</si>
  <si>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</si>
  <si>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</si>
  <si>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</si>
  <si>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</si>
  <si>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</si>
  <si>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</si>
  <si>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</si>
  <si>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</si>
  <si>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</si>
  <si>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</si>
  <si>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</si>
  <si>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</si>
  <si>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</si>
  <si>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</si>
  <si>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</si>
  <si>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</si>
  <si>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</si>
  <si>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</si>
  <si>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</si>
  <si>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</si>
  <si>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</si>
  <si>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</si>
  <si>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</si>
  <si>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</si>
  <si>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</si>
  <si>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</si>
  <si>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</si>
  <si>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</si>
  <si>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</si>
  <si>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</si>
  <si>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</si>
  <si>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</si>
  <si>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</si>
  <si>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</si>
  <si>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</si>
  <si>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</si>
  <si>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</si>
  <si>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</si>
  <si>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</si>
  <si>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</si>
  <si>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</si>
  <si>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</si>
  <si>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</si>
  <si>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</si>
  <si>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</si>
  <si>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</si>
  <si>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</si>
  <si>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</si>
  <si>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</si>
  <si>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</si>
  <si>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</si>
  <si>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</si>
  <si>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</si>
  <si>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</si>
  <si>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</si>
  <si>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</si>
  <si>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</si>
  <si>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</si>
  <si>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</si>
  <si>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</si>
  <si>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</si>
  <si>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</si>
  <si>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</si>
  <si>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</si>
  <si>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</si>
  <si>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</si>
  <si>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</si>
  <si>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</si>
  <si>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</si>
  <si>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</si>
  <si>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</si>
  <si>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</si>
  <si>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</si>
  <si>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</si>
  <si>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</si>
  <si>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</si>
  <si>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</si>
  <si>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</si>
  <si>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</si>
  <si>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</si>
  <si>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</si>
  <si>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</si>
  <si>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</si>
  <si>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</si>
  <si>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</si>
  <si>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</si>
  <si>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</si>
  <si>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</si>
  <si>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</si>
  <si>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</si>
  <si>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</si>
  <si>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</si>
  <si>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</si>
  <si>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</si>
  <si>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</si>
  <si>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</si>
  <si>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</si>
  <si>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</si>
  <si>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</si>
  <si>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</si>
  <si>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</si>
  <si>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</si>
  <si>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</si>
  <si>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</si>
  <si>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</si>
  <si>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</si>
  <si>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</si>
  <si>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</si>
  <si>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</si>
  <si>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</si>
  <si>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</si>
  <si>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</si>
  <si>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</si>
  <si>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</si>
  <si>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</si>
  <si>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</si>
  <si>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</si>
  <si>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</si>
  <si>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</si>
  <si>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</si>
  <si>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</si>
  <si>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</si>
  <si>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</si>
  <si>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</si>
  <si>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</si>
  <si>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</si>
  <si>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</si>
  <si>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</si>
  <si>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</si>
  <si>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</si>
  <si>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</si>
  <si>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</si>
  <si>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</si>
  <si>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</si>
  <si>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</si>
  <si>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</si>
  <si>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</si>
  <si>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</si>
  <si>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</si>
  <si>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</si>
  <si>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</si>
  <si>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</si>
  <si>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</si>
  <si>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</si>
  <si>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</si>
  <si>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</si>
  <si>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</si>
  <si>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</si>
  <si>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</si>
  <si>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</si>
  <si>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</si>
  <si>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</si>
  <si>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</si>
  <si>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</si>
  <si>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</si>
  <si>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</si>
  <si>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</si>
  <si>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</si>
  <si>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</si>
  <si>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</si>
  <si>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</si>
  <si>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</si>
  <si>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</si>
  <si>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</si>
  <si>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</si>
  <si>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</si>
  <si>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</si>
  <si>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</si>
  <si>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</si>
  <si>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</si>
  <si>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</si>
  <si>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</si>
  <si>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</si>
  <si>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</si>
  <si>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</si>
  <si>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</si>
  <si>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</si>
  <si>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</si>
  <si>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</si>
  <si>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</si>
  <si>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</si>
  <si>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</si>
  <si>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</si>
  <si>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</si>
  <si>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</si>
  <si>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</si>
  <si>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</si>
  <si>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</si>
  <si>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</si>
  <si>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</si>
  <si>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</si>
  <si>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</si>
  <si>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</si>
  <si>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</si>
  <si>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</si>
  <si>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</si>
  <si>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</si>
  <si>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</si>
  <si>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</si>
  <si>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</si>
  <si>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</si>
  <si>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</si>
  <si>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</si>
  <si>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</si>
  <si>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</si>
  <si>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</si>
  <si>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</si>
  <si>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</si>
  <si>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</si>
  <si>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</si>
  <si>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</si>
  <si>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</si>
  <si>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</si>
  <si>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</si>
  <si>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</si>
  <si>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</si>
  <si>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</si>
  <si>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</si>
  <si>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</si>
  <si>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</si>
  <si>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</si>
  <si>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</si>
  <si>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</si>
  <si>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</si>
  <si>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</si>
  <si>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</si>
  <si>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</si>
  <si>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</si>
  <si>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</si>
  <si>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</si>
  <si>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</si>
  <si>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</si>
  <si>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</si>
  <si>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</si>
  <si>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</si>
  <si>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</si>
  <si>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</si>
  <si>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</si>
  <si>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</si>
  <si>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</si>
  <si>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</si>
  <si>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</si>
  <si>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</si>
  <si>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</si>
  <si>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</si>
  <si>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</si>
  <si>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</si>
  <si>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</si>
  <si>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</si>
  <si>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</si>
  <si>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</si>
  <si>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</si>
  <si>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</si>
  <si>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</si>
  <si>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</si>
  <si>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</si>
  <si>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</si>
  <si>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</si>
  <si>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</si>
  <si>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</si>
  <si>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</si>
  <si>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</si>
  <si>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</si>
  <si>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</si>
  <si>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</si>
  <si>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</si>
  <si>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</si>
  <si>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</si>
  <si>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</si>
  <si>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</si>
  <si>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</si>
  <si>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</si>
  <si>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</si>
  <si>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</si>
  <si>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</si>
  <si>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</si>
  <si>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</si>
  <si>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</si>
  <si>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</si>
  <si>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</si>
  <si>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</si>
  <si>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</si>
  <si>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</si>
  <si>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</si>
  <si>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</si>
  <si>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</si>
  <si>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</si>
  <si>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</si>
  <si>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</si>
  <si>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</si>
  <si>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</si>
  <si>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</si>
  <si>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</si>
  <si>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</si>
  <si>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</si>
  <si>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</si>
  <si>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</si>
  <si>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</si>
  <si>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</si>
  <si>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</si>
  <si>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</si>
  <si>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</si>
  <si>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</si>
  <si>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</si>
  <si>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</si>
  <si>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</si>
  <si>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</si>
  <si>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</si>
  <si>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</si>
  <si>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</si>
  <si>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</si>
  <si>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</si>
  <si>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</si>
  <si>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</si>
  <si>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</si>
  <si>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</si>
  <si>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</si>
  <si>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</si>
  <si>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</si>
  <si>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</si>
  <si>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</si>
  <si>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</si>
  <si>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</si>
  <si>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</si>
  <si>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</si>
  <si>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</si>
  <si>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</si>
  <si>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</si>
  <si>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</si>
  <si>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</si>
  <si>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</si>
  <si>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</si>
  <si>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</si>
  <si>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</si>
  <si>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</si>
  <si>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</si>
  <si>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</si>
  <si>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</si>
  <si>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</si>
  <si>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</si>
  <si>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</si>
  <si>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</si>
  <si>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</si>
  <si>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</si>
  <si>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</si>
  <si>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</si>
  <si>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</si>
  <si>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</si>
  <si>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</si>
  <si>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</si>
  <si>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</si>
  <si>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</si>
  <si>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</si>
  <si>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</si>
  <si>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</si>
  <si>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</si>
  <si>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</si>
  <si>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</si>
  <si>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</si>
  <si>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</si>
  <si>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</si>
  <si>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</si>
  <si>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</si>
  <si>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</si>
  <si>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</si>
  <si>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</si>
  <si>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</si>
  <si>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</si>
  <si>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</si>
  <si>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</si>
  <si>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</si>
  <si>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</si>
  <si>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</si>
  <si>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</si>
  <si>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</si>
  <si>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</si>
  <si>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</si>
  <si>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</si>
  <si>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</si>
  <si>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</si>
  <si>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</si>
  <si>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</si>
  <si>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</si>
  <si>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</si>
  <si>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</si>
  <si>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</si>
  <si>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</si>
  <si>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</si>
  <si>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</si>
  <si>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</si>
  <si>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</si>
  <si>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</si>
  <si>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</si>
  <si>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</si>
  <si>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</si>
  <si>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</si>
  <si>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</si>
  <si>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</si>
  <si>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</si>
  <si>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</si>
  <si>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</si>
  <si>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</si>
  <si>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</si>
  <si>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</si>
  <si>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</si>
  <si>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</si>
  <si>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</si>
  <si>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</si>
  <si>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</si>
  <si>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</si>
  <si>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</si>
  <si>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</si>
  <si>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</si>
  <si>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</si>
  <si>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</si>
  <si>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</si>
  <si>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</si>
  <si>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</si>
  <si>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</si>
  <si>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</si>
  <si>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</si>
  <si>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</si>
  <si>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</si>
  <si>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</si>
  <si>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</si>
  <si>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</si>
  <si>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</si>
  <si>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</si>
  <si>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</si>
  <si>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</si>
  <si>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</si>
  <si>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</si>
  <si>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</si>
  <si>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</si>
  <si>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</si>
  <si>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</si>
  <si>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</si>
  <si>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</si>
  <si>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</si>
  <si>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</si>
  <si>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</si>
  <si>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</si>
  <si>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</si>
  <si>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</si>
  <si>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</si>
  <si>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</si>
  <si>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</si>
  <si>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</si>
  <si>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</si>
  <si>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</si>
  <si>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</si>
  <si>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</si>
  <si>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</si>
  <si>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</si>
  <si>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</si>
  <si>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</si>
  <si>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</si>
  <si>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</si>
  <si>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</si>
  <si>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</si>
  <si>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</si>
  <si>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</si>
  <si>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</si>
  <si>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</si>
  <si>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</si>
  <si>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</si>
  <si>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</si>
  <si>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</si>
  <si>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</si>
  <si>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</si>
  <si>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</si>
  <si>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</si>
  <si>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</si>
  <si>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</si>
  <si>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</si>
  <si>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</si>
  <si>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</si>
  <si>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</si>
  <si>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</si>
  <si>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</si>
  <si>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</si>
  <si>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</si>
  <si>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</si>
  <si>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</si>
  <si>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</si>
  <si>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</si>
  <si>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</si>
  <si>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</si>
  <si>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</si>
  <si>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</si>
  <si>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</si>
  <si>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</si>
  <si>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</si>
  <si>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</si>
  <si>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</si>
  <si>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</si>
  <si>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</si>
  <si>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</si>
  <si>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</si>
  <si>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</si>
  <si>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</si>
  <si>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</si>
  <si>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</si>
  <si>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</si>
  <si>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</si>
  <si>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</si>
  <si>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</si>
  <si>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</si>
  <si>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</si>
  <si>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</si>
  <si>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</si>
  <si>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</si>
  <si>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</si>
  <si>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</si>
  <si>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</si>
  <si>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</si>
  <si>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</si>
  <si>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</si>
  <si>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</si>
  <si>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</si>
  <si>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</si>
  <si>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</si>
  <si>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</si>
  <si>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</si>
  <si>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</si>
  <si>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</si>
  <si>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</si>
  <si>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</si>
  <si>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</si>
  <si>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</si>
  <si>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</si>
  <si>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</si>
  <si>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</si>
  <si>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</si>
  <si>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</si>
  <si>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</si>
  <si>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</si>
  <si>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</si>
  <si>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</si>
  <si>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</si>
  <si>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</si>
  <si>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</si>
  <si>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</si>
  <si>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</si>
  <si>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</si>
  <si>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</si>
  <si>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</si>
  <si>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</si>
  <si>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</si>
  <si>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</si>
  <si>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</si>
  <si>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</si>
  <si>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</si>
  <si>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</si>
  <si>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</si>
  <si>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</si>
  <si>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</si>
  <si>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</si>
  <si>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</si>
  <si>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</si>
  <si>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</si>
  <si>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</si>
  <si>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</si>
  <si>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</si>
  <si>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</si>
  <si>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</si>
  <si>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</si>
  <si>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</si>
  <si>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</si>
  <si>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</si>
  <si>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</si>
  <si>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</si>
  <si>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</si>
  <si>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</si>
  <si>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</si>
  <si>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</si>
  <si>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</si>
  <si>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</si>
  <si>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</si>
  <si>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</si>
  <si>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</si>
  <si>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</si>
  <si>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</si>
  <si>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</si>
  <si>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</si>
  <si>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</si>
  <si>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</si>
  <si>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</si>
  <si>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</si>
  <si>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</si>
  <si>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</si>
  <si>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</si>
  <si>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</si>
  <si>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</si>
  <si>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</si>
  <si>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</si>
  <si>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</si>
  <si>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</si>
  <si>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</si>
  <si>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</si>
  <si>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</si>
  <si>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</si>
  <si>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</si>
  <si>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</si>
  <si>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</si>
  <si>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</si>
  <si>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</si>
  <si>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</si>
  <si>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</si>
  <si>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</si>
  <si>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</si>
  <si>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</si>
  <si>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</si>
  <si>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</si>
  <si>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</si>
  <si>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</si>
  <si>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</si>
  <si>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</si>
  <si>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</si>
  <si>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</si>
  <si>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</si>
  <si>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</si>
  <si>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</si>
  <si>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</si>
  <si>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</si>
  <si>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</si>
  <si>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</si>
  <si>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</si>
  <si>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</si>
  <si>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</si>
  <si>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</si>
  <si>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</si>
  <si>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</si>
  <si>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</si>
  <si>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</si>
  <si>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</si>
  <si>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</si>
  <si>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</si>
  <si>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</si>
  <si>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</si>
  <si>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</si>
  <si>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</si>
  <si>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</si>
  <si>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</si>
  <si>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</si>
  <si>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</si>
  <si>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</si>
  <si>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</si>
  <si>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</si>
  <si>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</si>
  <si>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</si>
  <si>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</si>
  <si>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</si>
  <si>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</si>
  <si>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</si>
  <si>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</si>
  <si>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</si>
  <si>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</si>
  <si>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</si>
  <si>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</si>
  <si>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</si>
  <si>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</si>
  <si>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</si>
  <si>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</si>
  <si>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</si>
  <si>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</si>
  <si>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</si>
  <si>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</si>
  <si>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</si>
  <si>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</si>
  <si>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</si>
  <si>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</si>
  <si>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</si>
  <si>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</si>
  <si>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</si>
  <si>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</si>
  <si>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</si>
  <si>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</si>
  <si>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</si>
  <si>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</si>
  <si>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</si>
  <si>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</si>
  <si>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</si>
  <si>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</si>
  <si>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</si>
  <si>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</si>
  <si>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</si>
  <si>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</si>
  <si>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</si>
  <si>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</si>
  <si>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</si>
  <si>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</si>
  <si>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</si>
  <si>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</si>
  <si>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</si>
  <si>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</si>
  <si>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</si>
  <si>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</si>
  <si>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</si>
  <si>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</si>
  <si>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</si>
  <si>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</si>
  <si>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</si>
  <si>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</si>
  <si>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</si>
  <si>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</si>
  <si>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</si>
  <si>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</si>
  <si>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</si>
  <si>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</si>
  <si>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</si>
  <si>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</si>
  <si>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</si>
  <si>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</si>
  <si>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</si>
  <si>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</si>
  <si>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</si>
  <si>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</si>
  <si>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</si>
  <si>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</si>
  <si>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</si>
  <si>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</si>
  <si>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</si>
  <si>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</si>
  <si>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</si>
  <si>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</si>
  <si>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</si>
  <si>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</si>
  <si>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</si>
  <si>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</si>
  <si>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</si>
  <si>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</si>
  <si>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</si>
  <si>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</si>
  <si>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</si>
  <si>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</si>
  <si>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</si>
  <si>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</si>
  <si>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</si>
  <si>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</si>
  <si>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</si>
  <si>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</si>
  <si>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</si>
  <si>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</si>
  <si>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</si>
  <si>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</si>
  <si>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</si>
  <si>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</si>
  <si>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</si>
  <si>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</si>
  <si>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</si>
  <si>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</si>
  <si>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</si>
  <si>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</si>
  <si>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</si>
  <si>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</si>
  <si>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</si>
  <si>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</si>
  <si>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</si>
  <si>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</si>
  <si>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</si>
  <si>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</si>
  <si>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</si>
  <si>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</si>
  <si>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</si>
  <si>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</si>
  <si>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</si>
  <si>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</si>
  <si>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</si>
  <si>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</si>
  <si>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</si>
  <si>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</si>
  <si>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</si>
  <si>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</si>
  <si>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</si>
  <si>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</si>
  <si>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</si>
  <si>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</si>
  <si>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</si>
  <si>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</si>
  <si>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</si>
  <si>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</si>
  <si>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</si>
  <si>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</si>
  <si>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</si>
  <si>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</si>
  <si>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</si>
  <si>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</si>
  <si>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</si>
  <si>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</si>
  <si>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</si>
  <si>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</si>
  <si>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</si>
  <si>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</si>
  <si>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</si>
  <si>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</si>
  <si>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</si>
  <si>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</si>
  <si>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</si>
  <si>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</si>
  <si>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</si>
  <si>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</si>
  <si>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</si>
  <si>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</si>
  <si>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</si>
  <si>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</si>
  <si>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</si>
  <si>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</si>
  <si>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</si>
  <si>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</si>
  <si>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</si>
  <si>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</si>
  <si>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</si>
  <si>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</si>
  <si>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</si>
  <si>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</si>
  <si>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</si>
  <si>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</si>
  <si>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</si>
  <si>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</si>
  <si>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</si>
  <si>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</si>
  <si>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</si>
  <si>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</si>
  <si>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</si>
  <si>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</si>
  <si>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</si>
  <si>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</si>
  <si>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</si>
  <si>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</si>
  <si>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</si>
  <si>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</si>
  <si>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</si>
  <si>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</si>
  <si>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</si>
  <si>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</si>
  <si>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</si>
  <si>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</si>
  <si>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</si>
  <si>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</si>
  <si>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</si>
  <si>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</si>
  <si>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</si>
  <si>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</si>
  <si>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</si>
  <si>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</si>
  <si>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</si>
  <si>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</si>
  <si>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</si>
  <si>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</si>
  <si>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</si>
  <si>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</si>
  <si>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</si>
  <si>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</si>
  <si>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</si>
  <si>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</si>
  <si>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</si>
  <si>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</si>
  <si>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</si>
  <si>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</si>
  <si>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</si>
  <si>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</si>
  <si>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</si>
  <si>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</si>
  <si>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</si>
  <si>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</si>
  <si>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</si>
  <si>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</si>
  <si>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</si>
  <si>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</si>
  <si>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</si>
  <si>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</si>
  <si>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</si>
  <si>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</si>
  <si>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</si>
  <si>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</si>
  <si>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</si>
  <si>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</si>
  <si>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</si>
  <si>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</si>
  <si>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</si>
  <si>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</si>
  <si>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</si>
  <si>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</si>
  <si>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</si>
  <si>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</si>
  <si>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</si>
  <si>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</si>
  <si>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</si>
  <si>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</si>
  <si>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</si>
  <si>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</si>
  <si>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</si>
  <si>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</si>
  <si>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</si>
  <si>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</si>
  <si>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</si>
  <si>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</si>
  <si>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</si>
  <si>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</si>
  <si>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</si>
  <si>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</si>
  <si>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</si>
  <si>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</si>
  <si>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</si>
  <si>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</si>
  <si>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</si>
  <si>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</si>
  <si>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</si>
  <si>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</si>
  <si>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</si>
  <si>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</si>
  <si>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</si>
  <si>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</si>
  <si>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</si>
  <si>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</si>
  <si>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</si>
  <si>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</si>
  <si>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</si>
  <si>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</si>
  <si>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</si>
  <si>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</si>
  <si>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</si>
  <si>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</si>
  <si>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</si>
  <si>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</si>
  <si>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</si>
  <si>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</si>
  <si>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</si>
  <si>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</si>
  <si>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</si>
  <si>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</si>
  <si>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</si>
  <si>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</si>
  <si>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</si>
  <si>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</si>
  <si>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</si>
  <si>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</si>
  <si>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</si>
  <si>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</si>
  <si>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</si>
  <si>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</si>
  <si>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</si>
  <si>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</si>
  <si>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</si>
  <si>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</si>
  <si>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</si>
  <si>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</si>
  <si>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</si>
  <si>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</si>
  <si>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</si>
  <si>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</si>
  <si>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</si>
  <si>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</si>
  <si>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</si>
  <si>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</si>
  <si>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</si>
  <si>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</si>
  <si>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</si>
  <si>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</si>
  <si>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</si>
  <si>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</si>
  <si>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</si>
  <si>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</si>
  <si>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</si>
  <si>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</si>
  <si>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</si>
  <si>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</si>
  <si>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</si>
  <si>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</si>
  <si>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</si>
  <si>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</si>
  <si>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</si>
  <si>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</si>
  <si>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</si>
  <si>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</si>
  <si>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</si>
  <si>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</si>
  <si>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</si>
  <si>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</si>
  <si>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</si>
  <si>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</si>
  <si>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</si>
  <si>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</si>
  <si>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</si>
  <si>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</si>
  <si>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</si>
  <si>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</si>
  <si>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</si>
  <si>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</si>
  <si>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</si>
  <si>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</si>
  <si>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</si>
  <si>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</si>
  <si>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</si>
  <si>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</si>
  <si>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</si>
  <si>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</si>
  <si>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</si>
  <si>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</si>
  <si>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</si>
  <si>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</si>
  <si>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</si>
  <si>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</si>
  <si>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</si>
  <si>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</si>
  <si>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</si>
  <si>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</si>
  <si>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</si>
  <si>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</si>
  <si>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</si>
  <si>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</si>
  <si>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</si>
  <si>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</si>
  <si>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</si>
  <si>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</si>
  <si>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</si>
  <si>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</si>
  <si>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</si>
  <si>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</si>
  <si>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</si>
  <si>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</si>
  <si>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</si>
  <si>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</si>
  <si>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</si>
  <si>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</si>
  <si>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</si>
  <si>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</si>
  <si>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</si>
  <si>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</si>
  <si>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</si>
  <si>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</si>
  <si>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</si>
  <si>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</si>
  <si>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</si>
  <si>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</si>
  <si>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</si>
  <si>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</si>
  <si>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</si>
  <si>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</si>
  <si>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</si>
  <si>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</si>
  <si>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</si>
  <si>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</si>
  <si>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</si>
  <si>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</si>
  <si>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</si>
  <si>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</si>
  <si>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</si>
  <si>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</si>
  <si>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</si>
  <si>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</si>
  <si>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</si>
  <si>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</si>
  <si>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</si>
  <si>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</si>
  <si>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</si>
  <si>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</si>
  <si>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</si>
  <si>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</si>
  <si>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</si>
  <si>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</si>
  <si>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</si>
  <si>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</si>
  <si>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</si>
  <si>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</si>
  <si>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</si>
  <si>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</si>
  <si>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</si>
  <si>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</si>
  <si>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</si>
  <si>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</si>
  <si>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</si>
  <si>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</si>
  <si>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</si>
  <si>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</si>
  <si>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</si>
  <si>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</si>
  <si>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</si>
  <si>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</si>
  <si>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</si>
  <si>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</si>
  <si>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</si>
  <si>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</si>
  <si>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</si>
  <si>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</si>
  <si>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</si>
  <si>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</si>
  <si>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</si>
  <si>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</si>
  <si>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</si>
  <si>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</si>
  <si>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</si>
  <si>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</si>
  <si>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</si>
  <si>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</si>
  <si>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</si>
  <si>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</si>
  <si>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</si>
  <si>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</si>
  <si>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</si>
  <si>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</si>
  <si>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</si>
  <si>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</si>
  <si>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</si>
  <si>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</si>
  <si>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</si>
  <si>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</si>
  <si>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</si>
  <si>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</si>
  <si>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</si>
  <si>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</si>
  <si>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</si>
  <si>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</si>
  <si>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</si>
  <si>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</si>
  <si>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</si>
  <si>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</si>
  <si>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</si>
  <si>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</si>
  <si>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</si>
  <si>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</si>
  <si>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</si>
  <si>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</si>
  <si>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</si>
  <si>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</si>
  <si>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</si>
  <si>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</si>
  <si>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</si>
  <si>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</si>
  <si>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</si>
  <si>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</si>
  <si>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</si>
  <si>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</si>
  <si>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</si>
  <si>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</si>
  <si>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</si>
  <si>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</si>
  <si>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</si>
  <si>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</si>
  <si>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</si>
  <si>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</si>
  <si>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</si>
  <si>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</si>
  <si>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</si>
  <si>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</si>
  <si>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</si>
  <si>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</si>
  <si>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</si>
  <si>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</si>
  <si>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</si>
  <si>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</si>
  <si>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</si>
  <si>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</si>
  <si>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</si>
  <si>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</si>
  <si>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</si>
  <si>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</si>
  <si>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</si>
  <si>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</si>
  <si>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</si>
  <si>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</si>
  <si>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</si>
  <si>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</si>
  <si>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</si>
  <si>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</si>
  <si>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</si>
  <si>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</si>
  <si>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</si>
  <si>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</si>
  <si>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</si>
  <si>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</si>
  <si>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</si>
  <si>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</si>
  <si>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</si>
  <si>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</si>
  <si>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</si>
  <si>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</si>
  <si>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</si>
  <si>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</si>
  <si>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</si>
  <si>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</si>
  <si>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</si>
  <si>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</si>
  <si>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</si>
  <si>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</si>
  <si>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</si>
  <si>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</si>
  <si>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</si>
  <si>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</si>
  <si>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</si>
  <si>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</si>
  <si>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</si>
  <si>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</si>
  <si>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</si>
  <si>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</si>
  <si>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</si>
  <si>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</si>
  <si>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</si>
  <si>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</si>
  <si>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</si>
  <si>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</si>
  <si>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</si>
  <si>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</si>
  <si>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</si>
  <si>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</si>
  <si>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</si>
  <si>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</si>
  <si>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</si>
  <si>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</si>
  <si>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</si>
  <si>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</si>
  <si>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</si>
  <si>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</si>
  <si>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</si>
  <si>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</si>
  <si>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</si>
  <si>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</si>
  <si>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</si>
  <si>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</si>
  <si>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</si>
  <si>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</si>
  <si>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</si>
  <si>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</si>
  <si>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</si>
  <si>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</si>
  <si>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</si>
  <si>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</si>
  <si>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</si>
  <si>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</si>
  <si>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</si>
  <si>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</si>
  <si>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</si>
  <si>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</si>
  <si>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</si>
  <si>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</si>
  <si>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</si>
  <si>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</si>
  <si>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</si>
  <si>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</si>
  <si>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</si>
  <si>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</si>
  <si>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</si>
  <si>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</si>
  <si>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</si>
  <si>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</si>
  <si>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</si>
  <si>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</si>
  <si>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</si>
  <si>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</si>
  <si>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</si>
  <si>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</si>
  <si>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</si>
  <si>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</si>
  <si>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</si>
  <si>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</si>
  <si>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</si>
  <si>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</si>
  <si>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</si>
  <si>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</si>
  <si>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</si>
  <si>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</si>
  <si>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</si>
  <si>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</si>
  <si>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</si>
  <si>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</si>
  <si>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</si>
  <si>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</si>
  <si>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</si>
  <si>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</si>
  <si>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</si>
  <si>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</si>
  <si>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</si>
  <si>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</si>
  <si>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</si>
  <si>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</si>
  <si>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</si>
  <si>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</si>
  <si>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</si>
  <si>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</si>
  <si>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</si>
  <si>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</si>
  <si>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</si>
  <si>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</si>
  <si>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</si>
  <si>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</si>
  <si>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</si>
  <si>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</si>
  <si>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</si>
  <si>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</si>
  <si>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</si>
  <si>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</si>
  <si>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</si>
  <si>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</si>
  <si>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</si>
  <si>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</si>
  <si>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</si>
  <si>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</si>
  <si>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</si>
  <si>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</si>
  <si>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</si>
  <si>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</si>
  <si>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</si>
  <si>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</si>
  <si>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</si>
  <si>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</si>
  <si>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</si>
  <si>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</si>
  <si>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</si>
  <si>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</si>
  <si>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</si>
  <si>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</si>
  <si>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</si>
  <si>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</si>
  <si>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</si>
  <si>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</si>
  <si>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</si>
  <si>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</si>
  <si>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</si>
  <si>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</si>
  <si>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</si>
  <si>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</si>
  <si>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</si>
  <si>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</si>
  <si>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</si>
  <si>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</si>
  <si>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</si>
  <si>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</si>
  <si>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</si>
  <si>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</si>
  <si>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</si>
  <si>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</si>
  <si>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</si>
  <si>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</si>
  <si>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</si>
  <si>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</si>
  <si>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</si>
  <si>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</si>
  <si>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</si>
  <si>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</si>
  <si>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</si>
  <si>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</si>
  <si>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</si>
  <si>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</si>
  <si>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</si>
  <si>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</si>
  <si>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</si>
  <si>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</si>
  <si>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</si>
  <si>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</si>
  <si>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</si>
  <si>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</si>
  <si>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</si>
  <si>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</si>
  <si>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</si>
  <si>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</si>
  <si>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</si>
  <si>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</si>
  <si>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</si>
  <si>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</si>
  <si>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</si>
  <si>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</si>
  <si>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</si>
  <si>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</si>
  <si>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</si>
  <si>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</si>
  <si>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</si>
  <si>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</si>
  <si>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</si>
  <si>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</si>
  <si>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</si>
  <si>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</si>
  <si>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</si>
  <si>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</si>
  <si>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</si>
  <si>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</si>
  <si>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</si>
  <si>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</si>
  <si>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</si>
  <si>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</si>
  <si>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</si>
  <si>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</si>
  <si>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</si>
  <si>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</si>
  <si>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</si>
  <si>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</si>
  <si>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</si>
  <si>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</si>
  <si>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</si>
  <si>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</si>
  <si>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</si>
  <si>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</si>
  <si>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</si>
  <si>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</si>
  <si>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</si>
  <si>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</si>
  <si>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</si>
  <si>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</si>
  <si>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</si>
  <si>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</si>
  <si>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</si>
  <si>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</si>
  <si>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</si>
  <si>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</si>
  <si>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</si>
  <si>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</si>
  <si>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</si>
  <si>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</si>
  <si>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</si>
  <si>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</si>
  <si>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</si>
  <si>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</si>
  <si>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</si>
  <si>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</si>
  <si>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</si>
  <si>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</si>
  <si>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</si>
  <si>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</si>
  <si>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</si>
  <si>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</si>
  <si>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</si>
  <si>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</si>
  <si>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</si>
  <si>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</si>
  <si>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</si>
  <si>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</si>
  <si>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</si>
  <si>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</si>
  <si>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</si>
  <si>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</si>
  <si>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</si>
  <si>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</si>
  <si>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</si>
  <si>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</si>
  <si>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</si>
  <si>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</si>
  <si>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</si>
  <si>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</si>
  <si>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</si>
  <si>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</si>
  <si>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</si>
  <si>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</si>
  <si>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</si>
  <si>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</si>
  <si>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</si>
  <si>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</si>
  <si>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</si>
  <si>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</si>
  <si>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</si>
  <si>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</si>
  <si>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</si>
  <si>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</si>
  <si>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</si>
  <si>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</si>
  <si>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</si>
  <si>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</si>
  <si>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</si>
  <si>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</si>
  <si>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</si>
  <si>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</si>
  <si>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</si>
  <si>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</si>
  <si>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</si>
  <si>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</si>
  <si>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</si>
  <si>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</si>
  <si>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</si>
  <si>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</si>
  <si>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</si>
  <si>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</si>
  <si>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</si>
  <si>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</si>
  <si>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</si>
  <si>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</si>
  <si>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</si>
  <si>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</si>
  <si>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</si>
  <si>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</si>
  <si>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</si>
  <si>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</si>
  <si>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</si>
  <si>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</si>
  <si>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</si>
  <si>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</si>
  <si>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</si>
  <si>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</si>
  <si>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</si>
  <si>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</si>
  <si>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</si>
  <si>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</si>
  <si>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</si>
  <si>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</si>
  <si>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</si>
  <si>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</si>
  <si>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</si>
  <si>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</si>
  <si>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</si>
  <si>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</si>
  <si>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</si>
  <si>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</si>
  <si>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</si>
  <si>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</si>
  <si>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</si>
  <si>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</si>
  <si>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</si>
  <si>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</si>
  <si>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</si>
  <si>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</si>
  <si>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</si>
  <si>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</si>
  <si>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</si>
  <si>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</si>
  <si>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</si>
  <si>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</si>
  <si>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</si>
  <si>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</si>
  <si>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</si>
  <si>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</si>
  <si>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</si>
  <si>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</si>
  <si>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</si>
  <si>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</si>
  <si>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</si>
  <si>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</si>
  <si>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</si>
  <si>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</si>
  <si>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</si>
  <si>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</si>
  <si>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</si>
  <si>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</si>
  <si>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</si>
  <si>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</si>
  <si>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</si>
  <si>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</si>
  <si>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</si>
  <si>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</si>
  <si>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</si>
  <si>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</si>
  <si>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</si>
  <si>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</si>
  <si>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</si>
  <si>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</si>
  <si>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</si>
  <si>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</si>
  <si>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</si>
  <si>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</si>
  <si>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</si>
  <si>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</si>
  <si>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</si>
  <si>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</si>
  <si>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</si>
  <si>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</si>
  <si>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</si>
  <si>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</si>
  <si>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</si>
  <si>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</si>
  <si>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</si>
  <si>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</si>
  <si>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</si>
  <si>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</si>
  <si>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</si>
  <si>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</si>
  <si>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</si>
  <si>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</si>
  <si>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</si>
  <si>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</si>
  <si>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</si>
  <si>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</si>
  <si>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</si>
  <si>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</si>
  <si>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</si>
  <si>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</si>
  <si>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</si>
  <si>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</si>
  <si>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</si>
  <si>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</si>
  <si>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</si>
  <si>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</si>
  <si>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</si>
  <si>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</si>
  <si>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</si>
  <si>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</si>
  <si>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</si>
  <si>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</si>
  <si>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</si>
  <si>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</si>
  <si>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</si>
  <si>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</si>
  <si>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</si>
  <si>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</si>
  <si>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</si>
  <si>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</si>
  <si>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</si>
  <si>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</si>
  <si>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</si>
  <si>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</si>
  <si>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</si>
  <si>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</si>
  <si>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</si>
  <si>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</si>
  <si>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</si>
  <si>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</si>
  <si>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</si>
  <si>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</si>
  <si>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</si>
  <si>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</si>
  <si>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</si>
  <si>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</si>
  <si>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</si>
  <si>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</si>
  <si>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</si>
  <si>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</si>
  <si>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</si>
  <si>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</si>
  <si>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</si>
  <si>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</si>
  <si>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</si>
  <si>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</si>
  <si>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</si>
  <si>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</si>
  <si>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</si>
  <si>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</si>
  <si>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</si>
  <si>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</si>
  <si>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</si>
  <si>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</si>
  <si>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</si>
  <si>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</si>
  <si>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</si>
  <si>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</si>
  <si>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</si>
  <si>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</si>
  <si>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</si>
  <si>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</si>
  <si>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</si>
  <si>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</si>
  <si>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</si>
  <si>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</si>
  <si>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</si>
  <si>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</si>
  <si>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</si>
  <si>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</si>
  <si>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</si>
  <si>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</si>
  <si>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</si>
  <si>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</si>
  <si>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</si>
  <si>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</si>
  <si>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</si>
  <si>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</si>
  <si>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</si>
  <si>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</si>
  <si>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</si>
  <si>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</si>
  <si>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</si>
  <si>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</si>
  <si>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</si>
  <si>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</si>
  <si>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</si>
  <si>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</si>
  <si>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</si>
  <si>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</si>
  <si>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</si>
  <si>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</si>
  <si>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</si>
  <si>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</si>
  <si>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</si>
  <si>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</si>
  <si>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</si>
  <si>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</si>
  <si>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</si>
  <si>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</si>
  <si>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</si>
  <si>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</si>
  <si>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</si>
  <si>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</si>
  <si>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</si>
  <si>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</si>
  <si>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</si>
  <si>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</si>
  <si>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</si>
  <si>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</si>
  <si>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</si>
  <si>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</si>
  <si>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</si>
  <si>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</si>
  <si>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</si>
  <si>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</si>
  <si>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</si>
  <si>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</si>
  <si>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</si>
  <si>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</si>
  <si>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</si>
  <si>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</si>
  <si>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</si>
  <si>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</si>
  <si>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</si>
  <si>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</si>
  <si>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</si>
  <si>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</si>
  <si>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</si>
  <si>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</si>
  <si>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</si>
  <si>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</si>
  <si>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</si>
  <si>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</si>
  <si>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</si>
  <si>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</si>
  <si>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</si>
  <si>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</si>
  <si>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</si>
  <si>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</si>
  <si>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</si>
  <si>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</si>
  <si>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</si>
  <si>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</si>
  <si>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</si>
  <si>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</si>
  <si>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</si>
  <si>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</si>
  <si>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</si>
  <si>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</si>
  <si>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</si>
  <si>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</si>
  <si>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</si>
  <si>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</si>
  <si>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</si>
  <si>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</si>
  <si>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</si>
  <si>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</si>
  <si>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</si>
  <si>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</si>
  <si>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</si>
  <si>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</si>
  <si>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</si>
  <si>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</si>
  <si>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</si>
  <si>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</si>
  <si>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</si>
  <si>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</si>
  <si>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</si>
  <si>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</si>
  <si>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</si>
  <si>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</si>
  <si>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</si>
  <si>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</si>
  <si>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</si>
  <si>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</si>
  <si>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</si>
  <si>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</si>
  <si>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</si>
  <si>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</si>
  <si>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</si>
  <si>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</si>
  <si>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</si>
  <si>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</si>
  <si>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</si>
  <si>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</si>
  <si>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</si>
  <si>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</si>
  <si>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</si>
  <si>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</si>
  <si>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</si>
  <si>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</si>
  <si>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</si>
  <si>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</si>
  <si>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</si>
  <si>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</si>
  <si>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</si>
  <si>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</si>
  <si>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</si>
  <si>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</si>
  <si>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</si>
  <si>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</si>
  <si>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</si>
  <si>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</si>
  <si>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</si>
  <si>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</si>
  <si>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</si>
  <si>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</si>
  <si>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</si>
  <si>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</si>
  <si>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</si>
  <si>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</si>
  <si>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</si>
  <si>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</si>
  <si>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</si>
  <si>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</si>
  <si>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</si>
  <si>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</si>
  <si>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</si>
  <si>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</si>
  <si>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</si>
  <si>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</si>
  <si>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</si>
  <si>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</si>
  <si>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</si>
  <si>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</si>
  <si>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</si>
  <si>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</si>
  <si>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</si>
  <si>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</si>
  <si>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</si>
  <si>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</si>
  <si>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</si>
  <si>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</si>
  <si>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</si>
  <si>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</si>
  <si>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</si>
  <si>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</si>
  <si>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</si>
  <si>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</si>
  <si>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</si>
  <si>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</si>
  <si>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</si>
  <si>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</si>
  <si>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</si>
  <si>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</si>
  <si>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</si>
  <si>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</si>
  <si>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</si>
  <si>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</si>
  <si>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</si>
  <si>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</si>
  <si>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</si>
  <si>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</si>
  <si>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</si>
  <si>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</si>
  <si>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</si>
  <si>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</si>
  <si>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</si>
  <si>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</si>
  <si>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</si>
  <si>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</si>
  <si>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</si>
  <si>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</si>
  <si>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</si>
  <si>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</si>
  <si>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</si>
  <si>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</si>
  <si>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</si>
  <si>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</si>
  <si>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</si>
  <si>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</si>
  <si>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</si>
  <si>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</si>
  <si>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</si>
  <si>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</si>
  <si>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</si>
  <si>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</si>
  <si>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</si>
  <si>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</si>
  <si>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</si>
  <si>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</si>
  <si>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</si>
  <si>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</si>
  <si>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</si>
  <si>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</si>
  <si>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</si>
  <si>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</si>
  <si>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</si>
  <si>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</si>
  <si>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</si>
  <si>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</si>
  <si>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</si>
  <si>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</si>
  <si>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</si>
  <si>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</si>
  <si>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</si>
  <si>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</si>
  <si>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</si>
  <si>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</si>
  <si>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</si>
  <si>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</si>
  <si>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</si>
  <si>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</si>
  <si>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</si>
  <si>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</si>
  <si>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</si>
  <si>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</si>
  <si>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</si>
  <si>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</si>
  <si>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</si>
  <si>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</si>
  <si>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</si>
  <si>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</si>
  <si>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</si>
  <si>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</si>
  <si>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</si>
  <si>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</si>
  <si>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</si>
  <si>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</si>
  <si>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</si>
  <si>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</si>
  <si>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</si>
  <si>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</si>
  <si>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</si>
  <si>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</si>
  <si>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</si>
  <si>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</si>
  <si>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</si>
  <si>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</si>
  <si>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</si>
  <si>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</si>
  <si>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</si>
  <si>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</si>
  <si>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</si>
  <si>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</si>
  <si>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</si>
  <si>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</si>
  <si>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</si>
  <si>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</si>
  <si>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</si>
  <si>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</si>
  <si>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</si>
  <si>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</si>
  <si>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</si>
  <si>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</si>
  <si>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</si>
  <si>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</si>
  <si>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</si>
  <si>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</si>
  <si>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</si>
  <si>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</si>
  <si>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</si>
  <si>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</si>
  <si>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</si>
  <si>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</si>
  <si>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</si>
  <si>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</si>
  <si>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</si>
  <si>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</si>
  <si>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</si>
  <si>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</si>
  <si>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</si>
  <si>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</si>
  <si>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</si>
  <si>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</si>
  <si>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</si>
  <si>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</si>
  <si>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</si>
  <si>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</si>
  <si>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</si>
  <si>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</si>
  <si>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</si>
  <si>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</si>
  <si>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</si>
  <si>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</si>
  <si>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</si>
  <si>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</si>
  <si>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</si>
  <si>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</si>
  <si>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</si>
  <si>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</si>
  <si>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</si>
  <si>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</si>
  <si>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</si>
  <si>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</si>
  <si>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</si>
  <si>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</si>
  <si>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</si>
  <si>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</si>
  <si>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</si>
  <si>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</si>
  <si>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</si>
  <si>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</si>
  <si>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</si>
  <si>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</si>
  <si>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</si>
  <si>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</si>
  <si>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</si>
  <si>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</si>
  <si>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</si>
  <si>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</si>
  <si>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</si>
  <si>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</si>
  <si>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</si>
  <si>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</si>
  <si>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</si>
  <si>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</si>
  <si>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</si>
  <si>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</si>
  <si>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</si>
  <si>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</si>
  <si>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</si>
  <si>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</si>
  <si>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</si>
  <si>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</si>
  <si>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</si>
  <si>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</si>
  <si>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</si>
  <si>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</si>
  <si>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</si>
  <si>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</si>
  <si>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</si>
  <si>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</si>
  <si>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</si>
  <si>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</si>
  <si>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</si>
  <si>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</si>
  <si>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</si>
  <si>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</si>
  <si>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</si>
  <si>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</si>
  <si>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</si>
  <si>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</si>
  <si>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</si>
  <si>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</si>
  <si>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</si>
  <si>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</si>
  <si>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</si>
  <si>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</si>
  <si>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</si>
  <si>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</si>
  <si>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</si>
  <si>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</si>
  <si>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</si>
  <si>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</si>
  <si>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</si>
  <si>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</si>
  <si>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</si>
  <si>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</si>
  <si>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</si>
  <si>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</si>
  <si>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</si>
  <si>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</si>
  <si>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</si>
  <si>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</si>
  <si>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</si>
  <si>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</si>
  <si>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</si>
  <si>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</si>
  <si>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</si>
  <si>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</si>
  <si>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</si>
  <si>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</si>
  <si>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</si>
  <si>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</si>
  <si>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</si>
  <si>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</si>
  <si>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</si>
  <si>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</si>
  <si>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</si>
  <si>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</si>
  <si>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</si>
  <si>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</si>
  <si>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</si>
  <si>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</si>
  <si>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</si>
  <si>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</si>
  <si>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</si>
  <si>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</si>
  <si>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</si>
  <si>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</si>
  <si>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</si>
  <si>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</si>
  <si>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</si>
  <si>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</si>
  <si>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</si>
  <si>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</si>
  <si>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</si>
  <si>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</si>
  <si>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</si>
  <si>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</si>
  <si>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</si>
  <si>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</si>
  <si>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</si>
  <si>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</si>
  <si>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</si>
  <si>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</si>
  <si>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</si>
  <si>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</si>
  <si>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</si>
  <si>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</si>
  <si>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</si>
  <si>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</si>
  <si>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</si>
  <si>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</si>
  <si>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</si>
  <si>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</si>
  <si>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</si>
  <si>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</si>
  <si>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</si>
  <si>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</si>
  <si>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</si>
  <si>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</si>
  <si>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</si>
  <si>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</si>
  <si>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</si>
  <si>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</si>
  <si>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</si>
  <si>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</si>
  <si>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</si>
  <si>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</si>
  <si>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</si>
  <si>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</si>
  <si>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</si>
  <si>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</si>
  <si>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</si>
  <si>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</si>
  <si>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</si>
  <si>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</si>
  <si>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</si>
  <si>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</si>
  <si>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</si>
  <si>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</si>
  <si>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</si>
  <si>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</si>
  <si>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</si>
  <si>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</si>
  <si>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</si>
  <si>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</si>
  <si>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</si>
  <si>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</si>
  <si>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</si>
  <si>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</si>
  <si>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</si>
  <si>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</si>
  <si>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</si>
  <si>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</si>
  <si>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</si>
  <si>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</si>
  <si>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</si>
  <si>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</si>
  <si>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</si>
  <si>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</si>
  <si>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</si>
  <si>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</si>
  <si>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</si>
  <si>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</si>
  <si>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</si>
  <si>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</si>
  <si>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</si>
  <si>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</si>
  <si>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</si>
  <si>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</si>
  <si>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</si>
  <si>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</si>
  <si>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</si>
  <si>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</si>
  <si>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</si>
  <si>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</si>
  <si>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</si>
  <si>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</si>
  <si>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</si>
  <si>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</si>
  <si>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</si>
  <si>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</si>
  <si>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</si>
  <si>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</si>
  <si>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</si>
  <si>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</si>
  <si>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</si>
  <si>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</si>
  <si>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</si>
  <si>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</si>
  <si>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</si>
  <si>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</si>
  <si>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</si>
  <si>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</si>
  <si>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</si>
  <si>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</si>
  <si>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</si>
  <si>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</si>
  <si>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</si>
  <si>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</si>
  <si>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</si>
  <si>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</si>
  <si>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</si>
  <si>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</si>
  <si>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</si>
  <si>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</si>
  <si>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</si>
  <si>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</si>
  <si>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</si>
  <si>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</si>
  <si>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</si>
  <si>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</si>
  <si>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</si>
  <si>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</si>
  <si>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</si>
  <si>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</si>
  <si>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</si>
  <si>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</si>
  <si>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</si>
  <si>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</si>
  <si>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</si>
  <si>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</si>
  <si>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</si>
  <si>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</si>
  <si>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</si>
  <si>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</si>
  <si>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</si>
  <si>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</si>
  <si>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</si>
  <si>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</si>
  <si>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</si>
  <si>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</si>
  <si>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</si>
  <si>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</si>
  <si>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</si>
  <si>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</si>
  <si>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</si>
  <si>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</si>
  <si>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</si>
  <si>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</si>
  <si>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</si>
  <si>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</si>
  <si>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</si>
  <si>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</si>
  <si>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</si>
  <si>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</si>
  <si>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</si>
  <si>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</si>
  <si>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</si>
  <si>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</si>
  <si>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</si>
  <si>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</si>
  <si>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</si>
  <si>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</si>
  <si>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</si>
  <si>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</si>
  <si>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</si>
  <si>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</si>
  <si>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</si>
  <si>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</si>
  <si>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</si>
  <si>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</si>
  <si>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</si>
  <si>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</si>
  <si>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</si>
  <si>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</si>
  <si>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</si>
  <si>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</si>
  <si>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</si>
  <si>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</si>
  <si>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</si>
  <si>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</si>
  <si>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</si>
  <si>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</si>
  <si>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</si>
  <si>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</si>
  <si>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</si>
  <si>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</si>
  <si>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</si>
  <si>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</si>
  <si>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</si>
  <si>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</si>
  <si>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</si>
  <si>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</si>
  <si>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</si>
  <si>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</si>
  <si>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</si>
  <si>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</si>
  <si>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</si>
  <si>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</si>
  <si>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</si>
  <si>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</si>
  <si>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</si>
  <si>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</si>
  <si>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</si>
  <si>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</si>
  <si>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</si>
  <si>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</si>
  <si>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</si>
  <si>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</si>
  <si>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</si>
  <si>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</si>
  <si>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</si>
  <si>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</si>
  <si>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</si>
  <si>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</si>
  <si>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</si>
  <si>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</si>
  <si>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</si>
  <si>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</si>
  <si>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</si>
  <si>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</si>
  <si>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</si>
  <si>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</si>
  <si>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</si>
  <si>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</si>
  <si>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</si>
  <si>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</si>
  <si>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</si>
  <si>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</si>
  <si>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</si>
  <si>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</si>
  <si>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</si>
  <si>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</si>
  <si>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</si>
  <si>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</si>
  <si>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</si>
  <si>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</si>
  <si>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</si>
  <si>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</si>
  <si>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</si>
  <si>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</si>
  <si>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</si>
  <si>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</si>
  <si>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</si>
  <si>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</si>
  <si>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</si>
  <si>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</si>
  <si>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</si>
  <si>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</si>
  <si>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</si>
  <si>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</si>
  <si>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</si>
  <si>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</si>
  <si>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</si>
  <si>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</si>
  <si>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</si>
  <si>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</si>
  <si>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</si>
  <si>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</si>
  <si>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</si>
  <si>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</si>
  <si>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</si>
  <si>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</si>
  <si>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</si>
  <si>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</si>
  <si>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</si>
  <si>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</si>
  <si>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</si>
  <si>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</si>
  <si>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</si>
  <si>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</si>
  <si>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</si>
  <si>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</si>
  <si>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</si>
  <si>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</si>
  <si>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</si>
  <si>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</si>
  <si>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</si>
  <si>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</si>
  <si>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</si>
  <si>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</si>
  <si>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</si>
  <si>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</si>
  <si>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</si>
  <si>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</si>
  <si>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</si>
  <si>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</si>
  <si>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</si>
  <si>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</si>
  <si>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</si>
  <si>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</si>
  <si>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</si>
  <si>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</si>
  <si>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</si>
  <si>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</si>
  <si>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</si>
  <si>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</si>
  <si>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</si>
  <si>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</si>
  <si>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</si>
  <si>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</si>
  <si>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</si>
  <si>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</si>
  <si>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</si>
  <si>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</si>
  <si>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</si>
  <si>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</si>
  <si>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</si>
  <si>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</si>
  <si>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</si>
  <si>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</si>
  <si>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</si>
  <si>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</si>
  <si>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</si>
  <si>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</si>
  <si>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</si>
  <si>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</si>
  <si>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</si>
  <si>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</si>
  <si>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</si>
  <si>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</si>
  <si>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</si>
  <si>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</si>
  <si>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</si>
  <si>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</si>
  <si>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</si>
  <si>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</si>
  <si>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</si>
  <si>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</si>
  <si>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</si>
  <si>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</si>
  <si>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</si>
  <si>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</si>
  <si>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</si>
  <si>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</si>
  <si>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</si>
  <si>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</si>
  <si>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</si>
  <si>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</si>
  <si>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</si>
  <si>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</si>
  <si>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</si>
  <si>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</si>
  <si>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</si>
  <si>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</si>
  <si>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</si>
  <si>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</si>
  <si>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</si>
  <si>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</si>
  <si>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</si>
  <si>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</si>
  <si>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</si>
  <si>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</si>
  <si>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</si>
  <si>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</si>
  <si>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</si>
  <si>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</si>
  <si>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</si>
  <si>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</si>
  <si>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</si>
  <si>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</si>
  <si>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</si>
  <si>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</si>
  <si>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</si>
  <si>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</si>
  <si>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</si>
  <si>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</si>
  <si>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</si>
  <si>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</si>
  <si>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</si>
  <si>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</si>
  <si>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</si>
  <si>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</si>
  <si>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</si>
  <si>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</si>
  <si>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</si>
  <si>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</si>
  <si>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</si>
  <si>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</si>
  <si>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</si>
  <si>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</si>
  <si>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</si>
  <si>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</si>
  <si>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</si>
  <si>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</si>
  <si>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</si>
  <si>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</si>
  <si>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</si>
  <si>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</si>
  <si>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</si>
  <si>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</si>
  <si>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</si>
  <si>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</si>
  <si>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</si>
  <si>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</si>
  <si>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</si>
  <si>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</si>
  <si>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</si>
  <si>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</si>
  <si>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</si>
  <si>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</si>
  <si>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</si>
  <si>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</si>
  <si>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</si>
  <si>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</si>
  <si>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</si>
  <si>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</si>
  <si>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</si>
  <si>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</si>
  <si>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</si>
  <si>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</si>
  <si>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</si>
  <si>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</si>
  <si>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</si>
  <si>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</si>
  <si>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</si>
  <si>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</si>
  <si>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</si>
  <si>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</si>
  <si>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</si>
  <si>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</si>
  <si>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</si>
  <si>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</si>
  <si>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</si>
  <si>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</si>
  <si>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</si>
  <si>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</si>
  <si>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</si>
  <si>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</si>
  <si>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</si>
  <si>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</si>
  <si>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</si>
  <si>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</si>
  <si>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</si>
  <si>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</si>
  <si>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</si>
  <si>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</si>
  <si>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</si>
  <si>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</si>
  <si>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</si>
  <si>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</si>
  <si>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</si>
  <si>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</si>
  <si>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</si>
  <si>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</si>
  <si>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</si>
  <si>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</si>
  <si>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</si>
  <si>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</si>
  <si>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</si>
  <si>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</si>
  <si>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</si>
  <si>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</si>
  <si>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</si>
  <si>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</si>
  <si>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</si>
  <si>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</si>
  <si>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</si>
  <si>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</si>
  <si>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</si>
  <si>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</si>
  <si>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</si>
  <si>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</si>
  <si>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</si>
  <si>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</si>
  <si>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</si>
  <si>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</si>
  <si>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</si>
  <si>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</si>
  <si>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</si>
  <si>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</si>
  <si>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</si>
  <si>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</si>
  <si>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</si>
  <si>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</si>
  <si>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</si>
  <si>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</si>
  <si>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</si>
  <si>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</si>
  <si>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</si>
  <si>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</si>
  <si>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</si>
  <si>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</si>
  <si>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</si>
  <si>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</si>
  <si>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</si>
  <si>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</si>
  <si>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</si>
  <si>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</si>
  <si>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</si>
  <si>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</si>
  <si>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</si>
  <si>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</si>
  <si>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</si>
  <si>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</si>
  <si>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</si>
  <si>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</si>
  <si>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</si>
  <si>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</si>
  <si>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</si>
  <si>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</si>
  <si>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</si>
  <si>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</si>
  <si>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</si>
  <si>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</si>
  <si>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</si>
  <si>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</si>
  <si>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</si>
  <si>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</si>
  <si>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</si>
  <si>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</si>
  <si>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</si>
  <si>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</si>
  <si>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</si>
  <si>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</si>
  <si>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</si>
  <si>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</si>
  <si>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</si>
  <si>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</si>
  <si>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</si>
  <si>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</si>
  <si>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</si>
  <si>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</si>
  <si>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</si>
  <si>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</si>
  <si>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</si>
  <si>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</si>
  <si>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</si>
  <si>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</si>
  <si>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</si>
  <si>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</si>
  <si>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</si>
  <si>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</si>
  <si>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</si>
  <si>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</si>
  <si>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</si>
  <si>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</si>
  <si>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</si>
  <si>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</si>
  <si>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</si>
  <si>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</si>
  <si>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</si>
  <si>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</si>
  <si>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</si>
  <si>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</si>
  <si>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</si>
  <si>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</si>
  <si>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</si>
  <si>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</si>
  <si>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</si>
  <si>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</si>
  <si>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</si>
  <si>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</si>
  <si>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</si>
  <si>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</si>
  <si>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</si>
  <si>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</si>
  <si>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</si>
  <si>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</si>
  <si>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</si>
  <si>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</si>
  <si>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</si>
  <si>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</si>
  <si>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</si>
  <si>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</si>
  <si>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</si>
  <si>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</si>
  <si>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</si>
  <si>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</si>
  <si>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</si>
  <si>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</si>
  <si>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</si>
  <si>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</si>
  <si>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</si>
  <si>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</si>
  <si>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</si>
  <si>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</si>
  <si>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</si>
  <si>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</si>
  <si>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</si>
  <si>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</si>
  <si>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</si>
  <si>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</si>
  <si>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</si>
  <si>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</si>
  <si>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</si>
  <si>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</si>
  <si>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</si>
  <si>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</si>
  <si>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</si>
  <si>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</si>
  <si>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</si>
  <si>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</si>
  <si>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</si>
  <si>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</si>
  <si>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</si>
  <si>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</si>
  <si>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</si>
  <si>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</si>
  <si>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</si>
  <si>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</si>
  <si>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</si>
  <si>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</si>
  <si>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</si>
  <si>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</si>
  <si>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</si>
  <si>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</si>
  <si>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</si>
  <si>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</si>
  <si>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</si>
  <si>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</si>
  <si>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</si>
  <si>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</si>
  <si>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</si>
  <si>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</si>
  <si>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</si>
  <si>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</si>
  <si>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</si>
  <si>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</si>
  <si>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</si>
  <si>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</si>
  <si>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</si>
  <si>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</si>
  <si>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</si>
  <si>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</si>
  <si>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</si>
  <si>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</si>
  <si>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</si>
  <si>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</si>
  <si>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</si>
  <si>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</si>
  <si>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</si>
  <si>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</si>
  <si>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</si>
  <si>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</si>
  <si>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</si>
  <si>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</si>
  <si>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</si>
  <si>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</si>
  <si>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</si>
  <si>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</si>
  <si>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</si>
  <si>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</si>
  <si>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</si>
  <si>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</si>
  <si>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</si>
  <si>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</si>
  <si>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</si>
  <si>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</si>
  <si>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</si>
  <si>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</si>
  <si>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</si>
  <si>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</si>
  <si>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</si>
  <si>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</si>
  <si>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</si>
  <si>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</si>
  <si>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</si>
  <si>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</si>
  <si>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</si>
  <si>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</si>
  <si>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</si>
  <si>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</si>
  <si>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</si>
  <si>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</si>
  <si>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</si>
  <si>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</si>
  <si>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</si>
  <si>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</si>
  <si>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</si>
  <si>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</si>
  <si>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</si>
  <si>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</si>
  <si>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</si>
  <si>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</si>
  <si>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</si>
  <si>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</si>
  <si>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</si>
  <si>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</si>
  <si>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</si>
  <si>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</si>
  <si>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</si>
  <si>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</si>
  <si>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</si>
  <si>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</si>
  <si>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</si>
  <si>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</si>
  <si>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</si>
  <si>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</si>
  <si>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</si>
  <si>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</si>
  <si>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</si>
  <si>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</si>
  <si>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</si>
  <si>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</si>
  <si>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</si>
  <si>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</si>
  <si>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</si>
  <si>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</si>
  <si>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</si>
  <si>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</si>
  <si>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</si>
  <si>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</si>
  <si>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</si>
  <si>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</si>
  <si>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</si>
  <si>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</si>
  <si>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</si>
  <si>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</si>
  <si>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</si>
  <si>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</si>
  <si>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</si>
  <si>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</si>
  <si>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</si>
  <si>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</si>
  <si>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</si>
  <si>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</si>
  <si>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</si>
  <si>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</si>
  <si>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</si>
  <si>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</si>
  <si>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</si>
  <si>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</si>
  <si>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</si>
  <si>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</si>
  <si>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</si>
  <si>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</si>
  <si>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</si>
  <si>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</si>
  <si>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</si>
  <si>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</si>
  <si>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</si>
  <si>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</si>
  <si>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</si>
  <si>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</si>
  <si>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</si>
  <si>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</si>
  <si>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</si>
  <si>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</si>
  <si>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</si>
  <si>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</si>
  <si>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</si>
  <si>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</si>
  <si>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</si>
  <si>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</si>
  <si>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</si>
  <si>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</si>
  <si>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</si>
  <si>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</si>
  <si>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</si>
  <si>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</si>
  <si>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</si>
  <si>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</si>
  <si>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</si>
  <si>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</si>
  <si>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</si>
  <si>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</si>
  <si>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</si>
  <si>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</si>
  <si>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</si>
  <si>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</si>
  <si>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</si>
  <si>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</si>
  <si>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</si>
  <si>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</si>
  <si>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</si>
  <si>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</si>
  <si>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</si>
  <si>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</si>
  <si>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</si>
  <si>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</si>
  <si>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</si>
  <si>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</si>
  <si>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</si>
  <si>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</si>
  <si>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</si>
  <si>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</si>
  <si>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</si>
  <si>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</si>
  <si>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</si>
  <si>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</si>
  <si>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</si>
  <si>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</si>
  <si>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</si>
  <si>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</si>
  <si>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</si>
  <si>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</si>
  <si>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</si>
  <si>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</si>
  <si>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</si>
  <si>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</si>
  <si>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</si>
  <si>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</si>
  <si>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</si>
  <si>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</si>
  <si>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</si>
  <si>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</si>
  <si>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</si>
  <si>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</si>
  <si>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</si>
  <si>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</si>
  <si>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</si>
  <si>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</si>
  <si>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</si>
  <si>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</si>
  <si>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</si>
  <si>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</si>
  <si>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</si>
  <si>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</si>
  <si>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</si>
  <si>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</si>
  <si>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</si>
  <si>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</si>
  <si>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</si>
  <si>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</si>
  <si>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</si>
  <si>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</si>
  <si>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</si>
  <si>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</si>
  <si>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</si>
  <si>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</si>
  <si>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</si>
  <si>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</si>
  <si>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</si>
  <si>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</si>
  <si>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</si>
  <si>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</si>
  <si>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</si>
  <si>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</si>
  <si>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</si>
  <si>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</si>
  <si>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</si>
  <si>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</si>
  <si>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</si>
  <si>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</si>
  <si>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</si>
  <si>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</si>
  <si>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</si>
  <si>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</si>
  <si>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</si>
  <si>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</si>
  <si>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</si>
  <si>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</si>
  <si>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</si>
  <si>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</si>
  <si>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</si>
  <si>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</si>
  <si>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</si>
  <si>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</si>
  <si>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</si>
  <si>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</si>
  <si>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</si>
  <si>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</si>
  <si>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</si>
  <si>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</si>
  <si>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</si>
  <si>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</si>
  <si>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</si>
  <si>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</si>
  <si>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</si>
  <si>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</si>
  <si>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</si>
  <si>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</si>
  <si>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</si>
  <si>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</si>
  <si>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</si>
  <si>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</si>
  <si>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</si>
  <si>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</si>
  <si>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</si>
  <si>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</si>
  <si>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</si>
  <si>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</si>
  <si>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</si>
  <si>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</si>
  <si>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</si>
  <si>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</si>
  <si>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</si>
  <si>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</si>
  <si>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</si>
  <si>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</si>
  <si>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</si>
  <si>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</si>
  <si>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</si>
  <si>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</si>
  <si>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</si>
  <si>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</si>
  <si>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</si>
  <si>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</si>
  <si>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</si>
  <si>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</si>
  <si>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</si>
  <si>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</si>
  <si>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</si>
  <si>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</si>
  <si>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</si>
  <si>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</si>
  <si>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</si>
  <si>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</si>
  <si>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</si>
  <si>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</si>
  <si>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</si>
  <si>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</si>
  <si>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</si>
  <si>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</si>
  <si>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</si>
  <si>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</si>
  <si>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</si>
  <si>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</si>
  <si>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</si>
  <si>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</si>
  <si>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</si>
  <si>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</si>
  <si>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</si>
  <si>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</si>
  <si>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</si>
  <si>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</si>
  <si>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</si>
  <si>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</si>
  <si>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</si>
  <si>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</si>
  <si>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</si>
  <si>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</si>
  <si>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</si>
  <si>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</si>
  <si>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</si>
  <si>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</si>
  <si>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</si>
  <si>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</si>
  <si>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</si>
  <si>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</si>
  <si>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</si>
  <si>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</si>
  <si>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</si>
  <si>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</si>
  <si>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</si>
  <si>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</si>
  <si>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</si>
  <si>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</si>
  <si>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</si>
  <si>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</si>
  <si>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</si>
  <si>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</si>
  <si>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</si>
  <si>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</si>
  <si>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</si>
  <si>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</si>
  <si>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</si>
  <si>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</si>
  <si>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</si>
  <si>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</si>
  <si>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</si>
  <si>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</si>
  <si>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</si>
  <si>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</si>
  <si>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</si>
  <si>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</si>
  <si>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</si>
  <si>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</si>
  <si>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</si>
  <si>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</si>
  <si>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</si>
  <si>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</si>
  <si>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</si>
  <si>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</si>
  <si>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</si>
  <si>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</si>
  <si>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</si>
  <si>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</si>
  <si>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</si>
  <si>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</si>
  <si>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</si>
  <si>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</si>
  <si>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</si>
  <si>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</si>
  <si>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</si>
  <si>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</si>
  <si>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</si>
  <si>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</si>
  <si>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</si>
  <si>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</si>
  <si>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</si>
  <si>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</si>
  <si>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</si>
  <si>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</si>
  <si>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</si>
  <si>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</si>
  <si>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</si>
  <si>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</si>
  <si>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</si>
  <si>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</si>
  <si>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</si>
  <si>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</si>
  <si>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</si>
  <si>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</si>
  <si>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</si>
  <si>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</si>
  <si>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</si>
  <si>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</si>
  <si>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</si>
  <si>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</si>
  <si>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</si>
  <si>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</si>
  <si>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</si>
  <si>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</si>
  <si>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</si>
  <si>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</si>
  <si>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</si>
  <si>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</si>
  <si>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</si>
  <si>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</si>
  <si>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</si>
  <si>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</si>
  <si>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</si>
  <si>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</si>
  <si>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</si>
  <si>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</si>
  <si>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</si>
  <si>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</si>
  <si>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</si>
  <si>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</si>
  <si>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</si>
  <si>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</si>
  <si>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</si>
  <si>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</si>
  <si>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</si>
  <si>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</si>
  <si>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</si>
  <si>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</si>
  <si>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</si>
  <si>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</si>
  <si>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</si>
  <si>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</si>
  <si>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</si>
  <si>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</si>
  <si>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</si>
  <si>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</si>
  <si>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</si>
  <si>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</si>
  <si>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</si>
  <si>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</si>
  <si>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</si>
  <si>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</si>
  <si>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</si>
  <si>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</si>
  <si>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</si>
  <si>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</si>
  <si>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</si>
  <si>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</si>
  <si>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</si>
  <si>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</si>
  <si>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</si>
  <si>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</si>
  <si>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</si>
  <si>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</si>
  <si>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</si>
  <si>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</si>
  <si>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</si>
  <si>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</si>
  <si>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</si>
  <si>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</si>
  <si>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</si>
  <si>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</si>
  <si>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</si>
  <si>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</si>
  <si>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</si>
  <si>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</si>
  <si>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</si>
  <si>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</si>
  <si>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</si>
  <si>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</si>
  <si>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</si>
  <si>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</si>
  <si>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</si>
  <si>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</si>
  <si>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</si>
  <si>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</si>
  <si>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</si>
  <si>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</si>
  <si>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</si>
  <si>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</si>
  <si>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</si>
  <si>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</si>
  <si>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</si>
  <si>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</si>
  <si>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</si>
  <si>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</si>
  <si>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</si>
  <si>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</si>
  <si>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</si>
  <si>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</si>
  <si>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</si>
  <si>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</si>
  <si>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</si>
  <si>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</si>
  <si>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</si>
  <si>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</si>
  <si>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</si>
  <si>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</si>
  <si>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</si>
  <si>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</si>
  <si>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</si>
  <si>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</si>
  <si>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</si>
  <si>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</si>
  <si>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</si>
  <si>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</si>
  <si>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</si>
  <si>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</si>
  <si>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</si>
  <si>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</si>
  <si>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</si>
  <si>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</si>
  <si>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</si>
  <si>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</si>
  <si>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</si>
  <si>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</si>
  <si>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</si>
  <si>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</si>
  <si>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</si>
  <si>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</si>
  <si>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</si>
  <si>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</si>
  <si>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</si>
  <si>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</si>
  <si>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</si>
  <si>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</si>
  <si>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</si>
  <si>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</si>
  <si>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</si>
  <si>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</si>
  <si>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</si>
  <si>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</si>
  <si>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</si>
  <si>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</si>
  <si>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</si>
  <si>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</si>
  <si>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</si>
  <si>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</si>
  <si>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</si>
  <si>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</si>
  <si>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</si>
  <si>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</si>
  <si>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</si>
  <si>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</si>
  <si>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</si>
  <si>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</si>
  <si>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</si>
  <si>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</si>
  <si>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</si>
  <si>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</si>
  <si>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</si>
  <si>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</si>
  <si>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</si>
  <si>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</si>
  <si>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</si>
  <si>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</si>
  <si>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</si>
  <si>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</si>
  <si>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</si>
  <si>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</si>
  <si>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</si>
  <si>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</si>
  <si>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</si>
  <si>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</si>
  <si>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</si>
  <si>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</si>
  <si>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</si>
  <si>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</si>
  <si>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</si>
  <si>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</si>
  <si>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</si>
  <si>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</si>
  <si>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</si>
  <si>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</si>
  <si>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</si>
  <si>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</si>
  <si>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</si>
  <si>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</si>
  <si>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</si>
  <si>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</si>
  <si>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</si>
  <si>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</si>
  <si>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</si>
  <si>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</si>
  <si>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</si>
  <si>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</si>
  <si>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</si>
  <si>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</si>
  <si>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</si>
  <si>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</si>
  <si>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</si>
  <si>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</si>
  <si>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</si>
  <si>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</si>
  <si>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</si>
  <si>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</si>
  <si>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</si>
  <si>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</si>
  <si>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</si>
  <si>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</si>
  <si>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</si>
  <si>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</si>
  <si>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</si>
  <si>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</si>
  <si>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</si>
  <si>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</si>
  <si>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</si>
  <si>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</si>
  <si>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</si>
  <si>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</si>
  <si>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</si>
  <si>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</si>
  <si>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</si>
  <si>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</si>
  <si>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</si>
  <si>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</si>
  <si>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</si>
  <si>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</si>
  <si>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</si>
  <si>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</si>
  <si>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</si>
  <si>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</si>
  <si>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</si>
  <si>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</si>
  <si>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</si>
  <si>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</si>
  <si>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</si>
  <si>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</si>
  <si>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</si>
  <si>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</si>
  <si>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</si>
  <si>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</si>
  <si>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</si>
  <si>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</si>
  <si>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</si>
  <si>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</si>
  <si>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</si>
  <si>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</si>
  <si>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</si>
  <si>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</si>
  <si>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</si>
  <si>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</si>
  <si>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</si>
  <si>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</si>
  <si>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</si>
  <si>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</si>
  <si>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</si>
  <si>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</si>
  <si>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</si>
  <si>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</si>
  <si>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</si>
  <si>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</si>
  <si>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</si>
  <si>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</si>
  <si>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</si>
  <si>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</si>
  <si>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</si>
  <si>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</si>
  <si>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</si>
  <si>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</si>
  <si>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</si>
  <si>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</si>
  <si>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</si>
  <si>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</si>
  <si>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</si>
  <si>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</si>
  <si>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</si>
  <si>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</si>
  <si>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</si>
  <si>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</si>
  <si>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</si>
  <si>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</si>
  <si>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</si>
  <si>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</si>
  <si>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</si>
  <si>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</si>
  <si>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</si>
  <si>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</si>
  <si>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</si>
  <si>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</si>
  <si>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</si>
  <si>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</si>
  <si>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</si>
  <si>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</si>
  <si>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</si>
  <si>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</si>
  <si>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</si>
  <si>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</si>
  <si>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</si>
  <si>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</si>
  <si>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</si>
  <si>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</si>
  <si>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</si>
  <si>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</si>
  <si>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</si>
  <si>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</si>
  <si>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</si>
  <si>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</si>
  <si>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</si>
  <si>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</si>
  <si>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</si>
  <si>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</si>
  <si>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</si>
  <si>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</si>
  <si>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</si>
  <si>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</si>
  <si>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</si>
  <si>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</si>
  <si>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</si>
  <si>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</si>
  <si>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</si>
  <si>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</si>
  <si>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</si>
  <si>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</si>
  <si>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</si>
  <si>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</si>
  <si>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</si>
  <si>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</si>
  <si>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</si>
  <si>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</si>
  <si>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</si>
  <si>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</si>
  <si>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</si>
  <si>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</si>
  <si>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</si>
  <si>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</si>
  <si>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</si>
  <si>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</si>
  <si>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</si>
  <si>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</si>
  <si>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</si>
  <si>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</si>
  <si>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</si>
  <si>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</si>
  <si>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</si>
  <si>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</si>
  <si>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</si>
  <si>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</si>
  <si>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</si>
  <si>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</si>
  <si>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</si>
  <si>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</si>
  <si>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</si>
  <si>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</si>
  <si>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</si>
  <si>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</si>
  <si>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</si>
  <si>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</si>
  <si>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</si>
  <si>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</si>
  <si>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</si>
  <si>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</si>
  <si>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</si>
  <si>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</si>
  <si>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</si>
  <si>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</si>
  <si>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</si>
  <si>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</si>
  <si>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</si>
  <si>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</si>
  <si>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</si>
  <si>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</si>
  <si>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</si>
  <si>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</si>
  <si>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</si>
  <si>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</si>
  <si>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</si>
  <si>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</si>
  <si>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</si>
  <si>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</si>
  <si>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</si>
  <si>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</si>
  <si>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</si>
  <si>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</si>
  <si>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</si>
  <si>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</si>
  <si>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</si>
  <si>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</si>
  <si>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</si>
  <si>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</si>
  <si>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</si>
  <si>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</si>
  <si>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</si>
  <si>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</si>
  <si>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</si>
  <si>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</si>
  <si>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</si>
  <si>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</si>
  <si>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</si>
  <si>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</si>
  <si>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</si>
  <si>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</si>
  <si>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</si>
  <si>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</si>
  <si>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</si>
  <si>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</si>
  <si>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</si>
  <si>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</si>
  <si>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</si>
  <si>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</si>
  <si>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</si>
  <si>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</si>
  <si>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</si>
  <si>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</si>
  <si>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</si>
  <si>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</si>
  <si>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</si>
  <si>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</si>
  <si>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</si>
  <si>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</si>
  <si>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</si>
  <si>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</si>
  <si>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</si>
  <si>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</si>
  <si>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</si>
  <si>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</si>
  <si>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</si>
  <si>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</si>
  <si>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</si>
  <si>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</si>
  <si>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</si>
  <si>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</si>
  <si>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</si>
  <si>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</si>
  <si>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</si>
  <si>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</si>
  <si>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</si>
  <si>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</si>
  <si>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</si>
  <si>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</si>
  <si>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</si>
  <si>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</si>
  <si>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</si>
  <si>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</si>
  <si>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</si>
  <si>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</si>
  <si>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</si>
  <si>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</si>
  <si>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</si>
  <si>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</si>
  <si>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</si>
  <si>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</si>
  <si>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</si>
  <si>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</si>
  <si>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</si>
  <si>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</si>
  <si>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</si>
  <si>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</si>
  <si>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</si>
  <si>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</si>
  <si>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</si>
  <si>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</si>
  <si>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</si>
  <si>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</si>
  <si>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</si>
  <si>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</si>
  <si>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</si>
  <si>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</si>
  <si>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</si>
  <si>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</si>
  <si>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</si>
  <si>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</si>
  <si>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</si>
  <si>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</si>
  <si>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</si>
  <si>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</si>
  <si>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</si>
  <si>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</si>
  <si>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</si>
  <si>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</si>
  <si>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</si>
  <si>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</si>
  <si>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</si>
  <si>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</si>
  <si>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</si>
  <si>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</si>
  <si>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</si>
  <si>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</si>
  <si>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</si>
  <si>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</si>
  <si>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</si>
  <si>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</si>
  <si>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</si>
  <si>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</si>
  <si>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</si>
  <si>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</si>
  <si>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</si>
  <si>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</si>
  <si>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</si>
  <si>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</si>
  <si>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</si>
  <si>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</si>
  <si>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</si>
  <si>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</si>
  <si>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</si>
  <si>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</si>
  <si>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</si>
  <si>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</si>
  <si>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</si>
  <si>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</si>
  <si>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</si>
  <si>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</si>
  <si>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</si>
  <si>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</si>
  <si>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</si>
  <si>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</si>
  <si>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</si>
  <si>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</si>
  <si>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</si>
  <si>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</si>
  <si>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</si>
  <si>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</si>
  <si>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</si>
  <si>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</si>
  <si>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</si>
  <si>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</si>
  <si>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</si>
  <si>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</si>
  <si>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</si>
  <si>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</si>
  <si>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</si>
  <si>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</si>
  <si>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</si>
  <si>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</si>
  <si>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</si>
  <si>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</si>
  <si>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</si>
  <si>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</si>
  <si>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</si>
  <si>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</si>
  <si>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</si>
  <si>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</si>
  <si>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</si>
  <si>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</si>
  <si>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</si>
  <si>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</si>
  <si>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</si>
  <si>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</si>
  <si>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</si>
  <si>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</si>
  <si>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</si>
  <si>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</si>
  <si>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</si>
  <si>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</si>
  <si>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</si>
  <si>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</si>
  <si>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</si>
  <si>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</si>
  <si>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</si>
  <si>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</si>
  <si>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</si>
  <si>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</si>
  <si>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</si>
  <si>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</si>
  <si>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</si>
  <si>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</si>
  <si>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</si>
  <si>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</si>
  <si>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</si>
  <si>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</si>
  <si>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</si>
  <si>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</si>
  <si>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</si>
  <si>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</si>
  <si>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</si>
  <si>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</si>
  <si>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</si>
  <si>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</si>
  <si>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</si>
  <si>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</si>
  <si>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</si>
  <si>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</si>
  <si>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</si>
  <si>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</si>
  <si>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</si>
  <si>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</si>
  <si>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</si>
  <si>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</si>
  <si>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</si>
  <si>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</si>
  <si>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</si>
  <si>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</si>
  <si>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</si>
  <si>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</si>
  <si>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</si>
  <si>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</si>
  <si>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</si>
  <si>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</si>
  <si>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</si>
  <si>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</si>
  <si>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</si>
  <si>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</si>
  <si>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</si>
  <si>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</si>
  <si>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</si>
  <si>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</si>
  <si>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</si>
  <si>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</si>
  <si>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</si>
  <si>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</si>
  <si>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</si>
  <si>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</si>
  <si>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</si>
  <si>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</si>
  <si>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</si>
  <si>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</si>
  <si>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</si>
  <si>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</si>
  <si>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</si>
  <si>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</si>
  <si>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</si>
  <si>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</si>
  <si>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</si>
  <si>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</si>
  <si>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</si>
  <si>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</si>
  <si>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</si>
  <si>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</si>
  <si>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</si>
  <si>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</si>
  <si>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</si>
  <si>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</si>
  <si>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</si>
  <si>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</si>
  <si>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</si>
  <si>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</si>
  <si>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</si>
  <si>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</si>
  <si>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</si>
  <si>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</si>
  <si>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</si>
  <si>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</si>
  <si>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</si>
  <si>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</si>
  <si>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</si>
  <si>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</si>
  <si>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</si>
  <si>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</si>
  <si>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</si>
  <si>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</si>
  <si>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</si>
  <si>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</si>
  <si>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</si>
  <si>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</si>
  <si>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</si>
  <si>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</si>
  <si>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</si>
  <si>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</si>
  <si>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</si>
  <si>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</si>
  <si>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</si>
  <si>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</si>
  <si>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</si>
  <si>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</si>
  <si>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</si>
  <si>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</si>
  <si>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</si>
  <si>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</si>
  <si>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</si>
  <si>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</si>
  <si>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</si>
  <si>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</si>
  <si>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</si>
  <si>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</si>
  <si>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</si>
  <si>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</si>
  <si>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</si>
  <si>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</si>
  <si>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</si>
  <si>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</si>
  <si>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</si>
  <si>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</si>
  <si>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</si>
  <si>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</si>
  <si>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</si>
  <si>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</si>
  <si>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</si>
  <si>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</si>
  <si>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</si>
  <si>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</si>
  <si>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</si>
  <si>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</si>
  <si>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</si>
  <si>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</si>
  <si>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</si>
  <si>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</si>
  <si>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</si>
  <si>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</si>
  <si>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</si>
  <si>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</si>
  <si>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</si>
  <si>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</si>
  <si>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</si>
  <si>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</si>
  <si>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</si>
  <si>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</si>
  <si>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</si>
  <si>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</si>
  <si>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</si>
  <si>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</si>
  <si>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</si>
  <si>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</si>
  <si>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</si>
  <si>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</si>
  <si>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</si>
  <si>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</si>
  <si>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</si>
  <si>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</si>
  <si>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</si>
  <si>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</si>
  <si>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</si>
  <si>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</si>
  <si>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</si>
  <si>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</si>
  <si>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</si>
  <si>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</si>
  <si>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</si>
  <si>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</si>
  <si>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</si>
  <si>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</si>
  <si>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</si>
  <si>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</si>
  <si>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</si>
  <si>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</si>
  <si>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</si>
  <si>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</si>
  <si>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</si>
  <si>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</si>
  <si>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</si>
  <si>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</si>
  <si>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</si>
  <si>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</si>
  <si>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</si>
  <si>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</si>
  <si>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</si>
  <si>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</si>
  <si>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</si>
  <si>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</si>
  <si>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</si>
  <si>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</si>
  <si>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</si>
  <si>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</si>
  <si>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</si>
  <si>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</si>
  <si>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</si>
  <si>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</si>
  <si>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</si>
  <si>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</si>
  <si>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</si>
  <si>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</si>
  <si>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</si>
  <si>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</si>
  <si>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</si>
  <si>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</si>
  <si>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</si>
  <si>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</si>
  <si>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</si>
  <si>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</si>
  <si>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</si>
  <si>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</si>
  <si>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</si>
  <si>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</si>
  <si>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</si>
  <si>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</si>
  <si>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</si>
  <si>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</si>
  <si>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</si>
  <si>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</si>
  <si>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</si>
  <si>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</si>
  <si>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</si>
  <si>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</si>
  <si>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</si>
  <si>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</si>
  <si>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</si>
  <si>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</si>
  <si>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</si>
  <si>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</si>
  <si>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</si>
  <si>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</si>
  <si>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</si>
  <si>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</si>
  <si>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</si>
  <si>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</si>
  <si>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</si>
  <si>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</si>
  <si>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</si>
  <si>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</si>
  <si>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</si>
  <si>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</si>
  <si>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</si>
  <si>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</si>
  <si>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</si>
  <si>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</si>
  <si>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</si>
  <si>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</si>
  <si>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</si>
  <si>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</si>
  <si>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</si>
  <si>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</si>
  <si>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</si>
  <si>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</si>
  <si>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</si>
  <si>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</si>
  <si>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</si>
  <si>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</si>
  <si>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</si>
  <si>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</si>
  <si>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</si>
  <si>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</si>
  <si>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</si>
  <si>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</si>
  <si>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</si>
  <si>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</si>
  <si>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</si>
  <si>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</si>
  <si>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</si>
  <si>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</si>
  <si>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</si>
  <si>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</si>
  <si>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</si>
  <si>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</si>
  <si>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</si>
  <si>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</si>
  <si>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</si>
  <si>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</si>
  <si>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</si>
  <si>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</si>
  <si>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</si>
  <si>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</si>
  <si>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</si>
  <si>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</si>
  <si>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</si>
  <si>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</si>
  <si>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</si>
  <si>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</si>
  <si>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</si>
  <si>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</si>
  <si>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</si>
  <si>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</si>
  <si>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</si>
  <si>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</si>
  <si>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</si>
  <si>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</si>
  <si>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</si>
  <si>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</si>
  <si>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</si>
  <si>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</si>
  <si>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</si>
  <si>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</si>
  <si>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</si>
  <si>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</si>
  <si>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</si>
  <si>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</si>
  <si>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</si>
  <si>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</si>
  <si>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</si>
  <si>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</si>
  <si>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</si>
  <si>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</si>
  <si>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</si>
  <si>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</si>
  <si>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</si>
  <si>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</si>
  <si>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</si>
  <si>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</si>
  <si>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</si>
  <si>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</si>
  <si>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</si>
  <si>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</si>
  <si>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</si>
  <si>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</si>
  <si>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</si>
  <si>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</si>
  <si>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</si>
  <si>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</si>
  <si>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</si>
  <si>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</si>
  <si>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</si>
  <si>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</si>
  <si>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</si>
  <si>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</si>
  <si>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</si>
  <si>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</si>
  <si>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</si>
  <si>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</si>
  <si>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</si>
  <si>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</si>
  <si>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</si>
  <si>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</si>
  <si>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</si>
  <si>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</si>
  <si>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</si>
  <si>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</si>
  <si>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</si>
  <si>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</si>
  <si>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</si>
  <si>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</si>
  <si>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</si>
  <si>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</si>
  <si>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</si>
  <si>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</si>
  <si>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</si>
  <si>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</si>
  <si>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</si>
  <si>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</si>
  <si>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</si>
  <si>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</si>
  <si>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</si>
  <si>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</si>
  <si>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</si>
  <si>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</si>
  <si>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</si>
  <si>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</si>
  <si>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</si>
  <si>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</si>
  <si>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</si>
  <si>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</si>
  <si>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</si>
  <si>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</si>
  <si>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</si>
  <si>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</si>
  <si>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</si>
  <si>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</si>
  <si>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</si>
  <si>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</si>
  <si>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</si>
  <si>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</si>
  <si>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</si>
  <si>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</si>
  <si>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</si>
  <si>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</si>
  <si>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</si>
  <si>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</si>
  <si>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</si>
  <si>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</si>
  <si>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</si>
  <si>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</si>
  <si>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</si>
  <si>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</si>
  <si>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</si>
  <si>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</si>
  <si>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</si>
  <si>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</si>
  <si>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</si>
  <si>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</si>
  <si>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</si>
  <si>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</si>
  <si>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</si>
  <si>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</si>
  <si>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</si>
  <si>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</si>
  <si>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</si>
  <si>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</si>
  <si>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</si>
  <si>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</si>
  <si>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</si>
  <si>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</si>
  <si>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</si>
  <si>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</si>
  <si>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</si>
  <si>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</si>
  <si>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</si>
  <si>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</si>
  <si>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</si>
  <si>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</si>
  <si>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</si>
  <si>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</si>
  <si>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</si>
  <si>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</si>
  <si>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</si>
  <si>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</si>
  <si>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</si>
  <si>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</si>
  <si>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</si>
  <si>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</si>
  <si>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</si>
  <si>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</si>
  <si>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</si>
  <si>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</si>
  <si>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</si>
  <si>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</si>
  <si>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</si>
  <si>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</si>
  <si>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</si>
  <si>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</si>
  <si>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</si>
  <si>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</si>
  <si>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</si>
  <si>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</si>
  <si>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</si>
  <si>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</si>
  <si>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</si>
  <si>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</si>
  <si>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</si>
  <si>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</si>
  <si>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</si>
  <si>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</si>
  <si>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</si>
  <si>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</si>
  <si>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</si>
  <si>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</si>
  <si>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</si>
  <si>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</si>
  <si>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</si>
  <si>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</si>
  <si>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</si>
  <si>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</si>
  <si>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</si>
  <si>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</si>
  <si>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</si>
  <si>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</si>
  <si>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</si>
  <si>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</si>
  <si>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</si>
  <si>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</si>
  <si>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</si>
  <si>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</si>
  <si>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</si>
  <si>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</si>
  <si>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</si>
  <si>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</si>
  <si>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</si>
  <si>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</si>
  <si>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</si>
  <si>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</si>
  <si>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</si>
  <si>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</si>
  <si>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</si>
  <si>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</si>
  <si>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</si>
  <si>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</si>
  <si>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</si>
  <si>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</si>
  <si>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</si>
  <si>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</si>
  <si>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</si>
  <si>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</si>
  <si>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</si>
  <si>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</si>
  <si>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</si>
  <si>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</si>
  <si>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</si>
  <si>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</si>
  <si>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</si>
  <si>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</si>
  <si>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</si>
  <si>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</si>
  <si>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</si>
  <si>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</si>
  <si>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</si>
  <si>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</si>
  <si>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</si>
  <si>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</si>
  <si>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</si>
  <si>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</si>
  <si>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</si>
  <si>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</si>
  <si>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</si>
  <si>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</si>
  <si>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</si>
  <si>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</si>
  <si>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</si>
  <si>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</si>
  <si>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</si>
  <si>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</si>
  <si>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</si>
  <si>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</si>
  <si>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</si>
  <si>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</si>
  <si>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</si>
  <si>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</si>
  <si>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</si>
  <si>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</si>
  <si>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</si>
  <si>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</si>
  <si>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</si>
  <si>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</si>
  <si>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</si>
  <si>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</si>
  <si>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</si>
  <si>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</si>
  <si>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</si>
  <si>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</si>
  <si>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</si>
  <si>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</si>
  <si>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</si>
  <si>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</si>
  <si>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</si>
  <si>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</si>
  <si>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</si>
  <si>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</si>
  <si>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</si>
  <si>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</si>
  <si>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</si>
  <si>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</si>
  <si>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</si>
  <si>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</si>
  <si>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</si>
  <si>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</si>
  <si>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</si>
  <si>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</si>
  <si>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</si>
  <si>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</si>
  <si>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</si>
  <si>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</si>
  <si>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</si>
  <si>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</si>
  <si>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</si>
  <si>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</si>
  <si>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</si>
  <si>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</si>
  <si>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</si>
  <si>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</si>
  <si>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</si>
  <si>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</si>
  <si>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</si>
  <si>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</si>
  <si>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</si>
  <si>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</si>
  <si>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</si>
  <si>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</si>
  <si>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</si>
  <si>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</si>
  <si>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</si>
  <si>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</si>
  <si>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</si>
  <si>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</si>
  <si>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</si>
  <si>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</si>
  <si>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</si>
  <si>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</si>
  <si>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</si>
  <si>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</si>
  <si>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</si>
  <si>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</si>
  <si>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</si>
  <si>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</si>
  <si>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</si>
  <si>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</si>
  <si>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</si>
  <si>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</si>
  <si>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</si>
  <si>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</si>
  <si>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</si>
  <si>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</si>
  <si>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</si>
  <si>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</si>
  <si>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</si>
  <si>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</si>
  <si>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</si>
  <si>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</si>
  <si>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</si>
  <si>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</si>
  <si>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</si>
  <si>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</si>
  <si>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</si>
  <si>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</si>
  <si>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</si>
  <si>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</si>
  <si>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</si>
  <si>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</si>
  <si>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</si>
  <si>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</si>
  <si>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</si>
  <si>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</si>
  <si>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</si>
  <si>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</si>
  <si>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</si>
  <si>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</si>
  <si>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</si>
  <si>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</si>
  <si>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</si>
  <si>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</si>
  <si>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</si>
  <si>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</si>
  <si>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</si>
  <si>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</si>
  <si>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</si>
  <si>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</si>
  <si>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</si>
  <si>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</si>
  <si>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</si>
  <si>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</si>
  <si>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</si>
  <si>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</si>
  <si>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</si>
  <si>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</si>
  <si>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</si>
  <si>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</si>
  <si>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</si>
  <si>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</si>
  <si>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</si>
  <si>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</si>
  <si>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</si>
  <si>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</si>
  <si>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</si>
  <si>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</si>
  <si>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</si>
  <si>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</si>
  <si>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</si>
  <si>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</si>
  <si>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</si>
  <si>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</si>
  <si>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</si>
  <si>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</si>
  <si>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</si>
  <si>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</si>
  <si>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</si>
  <si>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</si>
  <si>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</si>
  <si>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</si>
  <si>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</si>
  <si>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</si>
  <si>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</si>
  <si>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</si>
  <si>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</si>
  <si>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</si>
  <si>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</si>
  <si>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</si>
  <si>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</si>
  <si>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</si>
  <si>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</si>
  <si>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</si>
  <si>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</si>
  <si>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</si>
  <si>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</si>
  <si>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</si>
  <si>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</si>
  <si>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</si>
  <si>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</si>
  <si>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</si>
  <si>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</si>
  <si>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</si>
  <si>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</si>
  <si>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</si>
  <si>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</si>
  <si>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</si>
  <si>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</si>
  <si>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</si>
  <si>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</si>
  <si>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</si>
  <si>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</si>
  <si>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</si>
  <si>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</si>
  <si>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</si>
  <si>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</si>
  <si>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</si>
  <si>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</si>
  <si>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</si>
  <si>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</si>
  <si>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</si>
  <si>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</si>
  <si>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</si>
  <si>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</si>
  <si>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</si>
  <si>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</si>
  <si>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</si>
  <si>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</si>
  <si>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</si>
  <si>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</si>
  <si>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</si>
  <si>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</si>
  <si>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</si>
  <si>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</si>
  <si>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</si>
  <si>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</si>
  <si>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</si>
  <si>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</si>
  <si>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</si>
  <si>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</si>
  <si>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</si>
  <si>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</si>
  <si>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</si>
  <si>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</si>
  <si>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</si>
  <si>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</si>
  <si>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</si>
  <si>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</si>
  <si>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</si>
  <si>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</si>
  <si>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</si>
  <si>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</si>
  <si>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</si>
  <si>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</si>
  <si>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</si>
  <si>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</si>
  <si>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</si>
  <si>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</si>
  <si>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</si>
  <si>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</si>
  <si>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</si>
  <si>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</si>
  <si>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</si>
  <si>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</si>
  <si>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</si>
  <si>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</si>
  <si>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</si>
  <si>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</si>
  <si>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</si>
  <si>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</si>
  <si>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</si>
  <si>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</si>
  <si>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</si>
  <si>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</si>
  <si>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</si>
  <si>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</si>
  <si>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</si>
  <si>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</si>
  <si>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</si>
  <si>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</si>
  <si>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</si>
  <si>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</si>
  <si>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</si>
  <si>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</si>
  <si>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</si>
  <si>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</si>
  <si>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</si>
  <si>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</si>
  <si>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</si>
  <si>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</si>
  <si>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</si>
  <si>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</si>
  <si>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</si>
  <si>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</si>
  <si>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</si>
  <si>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</si>
  <si>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</si>
  <si>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</si>
  <si>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</si>
  <si>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</si>
  <si>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</si>
  <si>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</si>
  <si>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</si>
  <si>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</si>
  <si>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</si>
  <si>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</si>
  <si>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</si>
  <si>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</si>
  <si>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</si>
  <si>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</si>
  <si>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</si>
  <si>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</si>
  <si>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</si>
  <si>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</si>
  <si>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</si>
  <si>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</si>
  <si>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</si>
  <si>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</si>
  <si>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</si>
  <si>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</si>
  <si>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</si>
  <si>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</si>
  <si>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</si>
  <si>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</si>
  <si>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</si>
  <si>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</si>
  <si>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</si>
  <si>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</si>
  <si>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</si>
  <si>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</si>
  <si>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</si>
  <si>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</si>
  <si>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</si>
  <si>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</si>
  <si>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</si>
  <si>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</si>
  <si>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</si>
  <si>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</si>
  <si>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</si>
  <si>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</si>
  <si>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</si>
  <si>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</si>
  <si>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</si>
  <si>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</si>
  <si>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</si>
  <si>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</si>
  <si>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</si>
  <si>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</si>
  <si>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</si>
  <si>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</si>
  <si>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</si>
  <si>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</si>
  <si>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</si>
  <si>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</si>
  <si>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</si>
  <si>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</si>
  <si>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</si>
  <si>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</si>
  <si>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</si>
  <si>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</si>
  <si>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</si>
  <si>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</si>
  <si>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</si>
  <si>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</si>
  <si>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</si>
  <si>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</si>
  <si>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</si>
  <si>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</si>
  <si>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</si>
  <si>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</si>
  <si>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</si>
  <si>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</si>
  <si>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</si>
  <si>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</si>
  <si>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</si>
  <si>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</si>
  <si>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</si>
  <si>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</si>
  <si>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</si>
  <si>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</si>
  <si>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</si>
  <si>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</si>
  <si>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</si>
  <si>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</si>
  <si>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</si>
  <si>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</si>
  <si>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</si>
  <si>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</si>
  <si>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</si>
  <si>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</si>
  <si>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</si>
  <si>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</si>
  <si>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</si>
  <si>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</si>
  <si>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</si>
  <si>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</si>
  <si>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</si>
  <si>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</si>
  <si>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</si>
  <si>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</si>
  <si>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</si>
  <si>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</si>
  <si>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</si>
  <si>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</si>
  <si>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</si>
  <si>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</si>
  <si>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</si>
  <si>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</si>
  <si>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</si>
  <si>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</si>
  <si>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</si>
  <si>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</si>
  <si>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</si>
  <si>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</si>
  <si>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</si>
  <si>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</si>
  <si>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</si>
  <si>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</si>
  <si>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</si>
  <si>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</si>
  <si>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</si>
  <si>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</si>
  <si>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</si>
  <si>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</si>
  <si>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</si>
  <si>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</si>
  <si>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</si>
  <si>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</si>
  <si>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</si>
  <si>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</si>
  <si>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</si>
  <si>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</si>
  <si>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</si>
  <si>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</si>
  <si>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</si>
  <si>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</si>
  <si>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</si>
  <si>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</si>
  <si>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</si>
  <si>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</si>
  <si>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</si>
  <si>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</si>
  <si>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</si>
  <si>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</si>
  <si>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</si>
  <si>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</si>
  <si>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</si>
  <si>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</si>
  <si>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</si>
  <si>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</si>
  <si>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</si>
  <si>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</si>
  <si>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</si>
  <si>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</si>
  <si>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</si>
  <si>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</si>
  <si>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</si>
  <si>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</si>
  <si>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</si>
  <si>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</si>
  <si>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</si>
  <si>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</si>
  <si>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</si>
  <si>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</si>
  <si>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</si>
  <si>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</si>
  <si>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</si>
  <si>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</si>
  <si>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</si>
  <si>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</si>
  <si>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</si>
  <si>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</si>
  <si>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</si>
  <si>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</si>
  <si>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</si>
  <si>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</si>
  <si>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</si>
  <si>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</si>
  <si>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</si>
  <si>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</si>
  <si>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</si>
  <si>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</si>
  <si>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</si>
  <si>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</si>
  <si>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</si>
  <si>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</si>
  <si>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</si>
  <si>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</si>
  <si>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</si>
  <si>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</si>
  <si>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</si>
  <si>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</si>
  <si>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</si>
  <si>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</si>
  <si>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</si>
  <si>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</si>
  <si>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</si>
  <si>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</si>
  <si>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</si>
  <si>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</si>
  <si>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</si>
  <si>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</si>
  <si>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</si>
  <si>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</si>
  <si>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</si>
  <si>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</si>
  <si>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</si>
  <si>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</si>
  <si>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</si>
  <si>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</si>
  <si>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</si>
  <si>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</si>
  <si>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</si>
  <si>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</si>
  <si>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</si>
  <si>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</si>
  <si>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</si>
  <si>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</si>
  <si>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</si>
  <si>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</si>
  <si>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</si>
  <si>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</si>
  <si>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</si>
  <si>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</si>
  <si>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</si>
  <si>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</si>
  <si>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</si>
  <si>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</si>
  <si>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</si>
  <si>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</si>
  <si>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</si>
  <si>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</si>
  <si>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</si>
  <si>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</si>
  <si>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</si>
  <si>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</si>
  <si>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</si>
  <si>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</si>
  <si>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</si>
  <si>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</si>
  <si>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</si>
  <si>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</si>
  <si>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</si>
  <si>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</si>
  <si>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</si>
  <si>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</si>
  <si>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</si>
  <si>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</si>
  <si>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</si>
  <si>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</si>
  <si>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</si>
  <si>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</si>
  <si>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</si>
  <si>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</si>
  <si>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</si>
  <si>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</si>
  <si>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</si>
  <si>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</si>
  <si>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</si>
  <si>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</si>
  <si>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</si>
  <si>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</si>
  <si>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</si>
  <si>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</si>
  <si>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</si>
  <si>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</si>
  <si>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</si>
  <si>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</si>
  <si>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</si>
  <si>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</si>
  <si>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</si>
  <si>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</si>
  <si>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</si>
  <si>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</si>
  <si>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</si>
  <si>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</si>
  <si>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</si>
  <si>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</si>
  <si>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</si>
  <si>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</si>
  <si>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</si>
  <si>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</si>
  <si>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</si>
  <si>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</si>
  <si>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</si>
  <si>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</si>
  <si>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</si>
  <si>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</si>
  <si>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</si>
  <si>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</si>
  <si>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</si>
  <si>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</si>
  <si>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</si>
  <si>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</si>
  <si>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</si>
  <si>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</si>
  <si>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</si>
  <si>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</si>
  <si>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</si>
  <si>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</si>
  <si>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</si>
  <si>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</si>
  <si>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</si>
  <si>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</si>
  <si>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</si>
  <si>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</si>
  <si>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</si>
  <si>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</si>
  <si>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</si>
  <si>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</si>
  <si>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</si>
  <si>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</si>
  <si>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</si>
  <si>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</si>
  <si>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</si>
  <si>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</si>
  <si>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</si>
  <si>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</si>
  <si>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</si>
  <si>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</si>
  <si>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</si>
  <si>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</si>
  <si>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</si>
  <si>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</si>
  <si>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</si>
  <si>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</si>
  <si>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</si>
  <si>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</si>
  <si>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</si>
  <si>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</si>
  <si>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</si>
  <si>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</si>
  <si>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</si>
  <si>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</si>
  <si>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</si>
  <si>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</si>
  <si>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</si>
  <si>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</si>
  <si>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</si>
  <si>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</si>
  <si>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</si>
  <si>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</si>
  <si>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</si>
  <si>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</si>
  <si>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</si>
  <si>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</si>
  <si>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</si>
  <si>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</si>
  <si>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</si>
  <si>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</si>
  <si>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</si>
  <si>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</si>
  <si>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</si>
  <si>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</si>
  <si>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</si>
  <si>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</si>
  <si>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</si>
  <si>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</si>
  <si>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</si>
  <si>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</si>
  <si>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</si>
  <si>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</si>
  <si>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</si>
  <si>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</si>
  <si>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</si>
  <si>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</si>
  <si>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</si>
  <si>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</si>
  <si>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</si>
  <si>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</si>
  <si>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</si>
  <si>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</si>
  <si>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</si>
  <si>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</si>
  <si>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</si>
  <si>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</si>
  <si>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</si>
  <si>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</si>
  <si>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</si>
  <si>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</si>
  <si>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</si>
  <si>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</si>
  <si>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</si>
  <si>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</si>
  <si>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</si>
  <si>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</si>
  <si>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</si>
  <si>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</si>
  <si>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</si>
  <si>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</si>
  <si>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</si>
  <si>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</si>
  <si>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</si>
  <si>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</si>
  <si>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</si>
  <si>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</si>
  <si>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</si>
  <si>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</si>
  <si>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</si>
  <si>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</si>
  <si>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</si>
  <si>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</si>
  <si>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</si>
  <si>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</si>
  <si>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</si>
  <si>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</si>
  <si>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</si>
  <si>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</si>
  <si>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</si>
  <si>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</si>
  <si>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</si>
  <si>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</si>
  <si>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</si>
  <si>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</si>
  <si>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</si>
  <si>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</si>
  <si>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</si>
  <si>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</si>
  <si>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</si>
  <si>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</si>
  <si>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</si>
  <si>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</si>
  <si>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</si>
  <si>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</si>
  <si>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</si>
  <si>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</si>
  <si>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</si>
  <si>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</si>
  <si>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</si>
  <si>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</si>
  <si>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</si>
  <si>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</si>
  <si>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</si>
  <si>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</si>
  <si>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</si>
  <si>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</si>
  <si>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</si>
  <si>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</si>
  <si>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</si>
  <si>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</si>
  <si>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</si>
  <si>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</si>
  <si>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</si>
  <si>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</si>
  <si>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</si>
  <si>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</si>
  <si>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</si>
  <si>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</si>
  <si>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</si>
  <si>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</si>
  <si>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</si>
  <si>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</si>
  <si>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</si>
  <si>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</si>
  <si>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</si>
  <si>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</si>
  <si>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</si>
  <si>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</si>
  <si>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</si>
  <si>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</si>
  <si>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</si>
  <si>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</si>
  <si>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</si>
  <si>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</si>
  <si>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</si>
  <si>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</si>
  <si>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</si>
  <si>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</si>
  <si>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</si>
  <si>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</si>
  <si>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</si>
  <si>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</si>
  <si>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</si>
  <si>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</si>
  <si>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</si>
  <si>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</si>
  <si>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</si>
  <si>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</si>
  <si>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</si>
  <si>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</si>
  <si>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</si>
  <si>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</si>
  <si>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</si>
  <si>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</si>
  <si>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</si>
  <si>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</si>
  <si>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</si>
  <si>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</si>
  <si>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</si>
  <si>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</si>
  <si>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</si>
  <si>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</si>
  <si>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</si>
  <si>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</si>
  <si>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</si>
  <si>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</si>
  <si>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</si>
  <si>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</si>
  <si>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</si>
  <si>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</si>
  <si>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</si>
  <si>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</si>
  <si>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</si>
  <si>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</si>
  <si>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</si>
  <si>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</si>
  <si>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</si>
  <si>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</si>
  <si>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</si>
  <si>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</si>
  <si>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</si>
  <si>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</si>
  <si>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</si>
  <si>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</si>
  <si>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</si>
  <si>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</si>
  <si>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</si>
  <si>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</si>
  <si>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</si>
  <si>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</si>
  <si>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</si>
  <si>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</si>
  <si>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</si>
  <si>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</si>
  <si>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</si>
  <si>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</si>
  <si>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</si>
  <si>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</si>
  <si>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</si>
  <si>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</si>
  <si>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</si>
  <si>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</si>
  <si>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</si>
  <si>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</si>
  <si>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</si>
  <si>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</si>
  <si>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</si>
  <si>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</si>
  <si>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</si>
  <si>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</si>
  <si>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</si>
  <si>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</si>
  <si>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</si>
  <si>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</si>
  <si>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</si>
  <si>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</si>
  <si>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</si>
  <si>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</si>
  <si>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</si>
  <si>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</si>
  <si>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</si>
  <si>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</si>
  <si>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</si>
  <si>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</si>
  <si>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</si>
  <si>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</si>
  <si>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</si>
  <si>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</si>
  <si>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</si>
  <si>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</si>
  <si>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</si>
  <si>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</si>
  <si>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</si>
  <si>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</si>
  <si>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</si>
  <si>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</si>
  <si>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</si>
  <si>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</si>
  <si>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</si>
  <si>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</si>
  <si>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</si>
  <si>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</si>
  <si>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</si>
  <si>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</si>
  <si>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</si>
  <si>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</si>
  <si>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</si>
  <si>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</si>
  <si>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</si>
  <si>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</si>
  <si>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</si>
  <si>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</si>
  <si>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</si>
  <si>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</si>
  <si>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</si>
  <si>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</si>
  <si>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</si>
  <si>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</si>
  <si>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</si>
  <si>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</si>
  <si>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</si>
  <si>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</si>
  <si>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</si>
  <si>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</si>
  <si>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</si>
  <si>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</si>
  <si>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</si>
  <si>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</si>
  <si>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</si>
  <si>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</si>
  <si>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</si>
  <si>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</si>
  <si>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</si>
  <si>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</si>
  <si>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</si>
  <si>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</si>
  <si>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</si>
  <si>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</si>
  <si>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</si>
  <si>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</si>
  <si>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</si>
  <si>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</si>
  <si>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</si>
  <si>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</si>
  <si>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</si>
  <si>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</si>
  <si>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</si>
  <si>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</si>
  <si>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</si>
  <si>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</si>
  <si>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</si>
  <si>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</si>
  <si>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</si>
  <si>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</si>
  <si>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</si>
  <si>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</si>
  <si>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</si>
  <si>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</si>
  <si>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</si>
  <si>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</si>
  <si>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</si>
  <si>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</si>
  <si>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</si>
  <si>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</si>
  <si>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</si>
  <si>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</si>
  <si>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</si>
  <si>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</si>
  <si>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</si>
  <si>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</si>
  <si>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</si>
  <si>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</si>
  <si>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</si>
  <si>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</si>
  <si>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</si>
  <si>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</si>
  <si>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</si>
  <si>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</si>
  <si>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</si>
  <si>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</si>
  <si>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</si>
  <si>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</si>
  <si>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</si>
  <si>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</si>
  <si>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</si>
  <si>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</si>
  <si>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</si>
  <si>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</si>
  <si>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</si>
  <si>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</si>
  <si>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</si>
  <si>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</si>
  <si>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</si>
  <si>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</si>
  <si>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</si>
  <si>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</si>
  <si>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</si>
  <si>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</si>
  <si>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</si>
  <si>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</si>
  <si>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</si>
  <si>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</si>
  <si>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</si>
  <si>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</si>
  <si>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</si>
  <si>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</si>
  <si>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</si>
  <si>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</si>
  <si>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</si>
  <si>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</si>
  <si>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</si>
  <si>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</si>
  <si>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</si>
  <si>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</si>
  <si>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</si>
  <si>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</si>
  <si>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</si>
  <si>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</si>
  <si>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</si>
  <si>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</si>
  <si>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</si>
  <si>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</si>
  <si>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</si>
  <si>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</si>
  <si>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</si>
  <si>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</si>
  <si>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</si>
  <si>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</si>
  <si>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</si>
  <si>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</si>
  <si>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</si>
  <si>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</si>
  <si>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</si>
  <si>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</si>
  <si>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</si>
  <si>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</si>
  <si>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</si>
  <si>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</si>
  <si>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</si>
  <si>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</si>
  <si>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</si>
  <si>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</si>
  <si>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</si>
  <si>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</si>
  <si>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</si>
  <si>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</si>
  <si>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</si>
  <si>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</si>
  <si>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</si>
  <si>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</si>
  <si>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</si>
  <si>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</si>
  <si>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</si>
  <si>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</si>
  <si>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</si>
  <si>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</si>
  <si>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</si>
  <si>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</si>
  <si>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</si>
  <si>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</si>
  <si>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</si>
  <si>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</si>
  <si>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</si>
  <si>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</si>
  <si>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</si>
  <si>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</si>
  <si>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</si>
  <si>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</si>
  <si>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</si>
  <si>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</si>
  <si>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</si>
  <si>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</si>
  <si>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</si>
  <si>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</si>
  <si>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</si>
  <si>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</si>
  <si>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</si>
  <si>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</si>
  <si>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</si>
  <si>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</si>
  <si>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</si>
  <si>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</si>
  <si>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</si>
  <si>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</si>
  <si>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</si>
  <si>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</si>
  <si>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</si>
  <si>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</si>
  <si>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</si>
  <si>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</si>
  <si>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</si>
  <si>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</si>
  <si>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</si>
  <si>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</si>
  <si>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</si>
  <si>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</si>
  <si>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</si>
  <si>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</si>
  <si>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</si>
  <si>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</si>
  <si>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</si>
  <si>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</si>
  <si>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</si>
  <si>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</si>
  <si>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</si>
  <si>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</si>
  <si>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</si>
  <si>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</si>
  <si>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</si>
  <si>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</si>
  <si>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</si>
  <si>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</si>
  <si>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</si>
  <si>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</si>
  <si>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</si>
  <si>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</si>
  <si>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</si>
  <si>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</si>
  <si>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</si>
  <si>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</si>
  <si>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</si>
  <si>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</si>
  <si>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</si>
  <si>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</si>
  <si>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</si>
  <si>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</si>
  <si>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</si>
  <si>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</si>
  <si>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</si>
  <si>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</si>
  <si>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</si>
  <si>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</si>
  <si>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</si>
  <si>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</si>
  <si>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</si>
  <si>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</si>
  <si>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</si>
  <si>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</si>
  <si>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</si>
  <si>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</si>
  <si>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</si>
  <si>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</si>
  <si>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</si>
  <si>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</si>
  <si>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</si>
  <si>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</si>
  <si>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</si>
  <si>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</si>
  <si>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</si>
  <si>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</si>
  <si>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</si>
  <si>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</si>
  <si>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</si>
  <si>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</si>
  <si>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</si>
  <si>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</si>
  <si>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</si>
  <si>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</si>
  <si>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</si>
  <si>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</si>
  <si>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</si>
  <si>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</si>
  <si>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</si>
  <si>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</si>
  <si>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</si>
  <si>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</si>
  <si>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</si>
  <si>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</si>
  <si>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</si>
  <si>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</si>
  <si>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</si>
  <si>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</si>
  <si>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</si>
  <si>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</si>
  <si>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</si>
  <si>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</si>
  <si>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</si>
  <si>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</si>
  <si>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</si>
  <si>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</si>
  <si>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</si>
  <si>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</si>
  <si>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</si>
  <si>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</si>
  <si>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</si>
  <si>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</si>
  <si>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</si>
  <si>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</si>
  <si>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</si>
  <si>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</si>
  <si>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</si>
  <si>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</si>
  <si>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</si>
  <si>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</si>
  <si>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</si>
  <si>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</si>
  <si>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</si>
  <si>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</si>
  <si>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</si>
  <si>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</si>
  <si>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</si>
  <si>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</si>
  <si>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</si>
  <si>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</si>
  <si>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</si>
  <si>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</si>
  <si>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</si>
  <si>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</si>
  <si>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</si>
  <si>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</si>
  <si>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</si>
  <si>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</si>
  <si>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</si>
  <si>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</si>
  <si>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</si>
  <si>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</si>
  <si>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</si>
  <si>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</si>
  <si>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</si>
  <si>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</si>
  <si>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</si>
  <si>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</si>
  <si>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</si>
  <si>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</si>
  <si>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</si>
  <si>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</si>
  <si>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</si>
  <si>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</si>
  <si>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</si>
  <si>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</si>
  <si>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</si>
  <si>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</si>
  <si>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</si>
  <si>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</si>
  <si>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</si>
  <si>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</si>
  <si>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</si>
  <si>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</si>
  <si>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</si>
  <si>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</si>
  <si>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</si>
  <si>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</si>
  <si>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</si>
  <si>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</si>
  <si>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</si>
  <si>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</si>
  <si>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</si>
  <si>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</si>
  <si>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</si>
  <si>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</si>
  <si>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</si>
  <si>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</si>
  <si>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</si>
  <si>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</si>
  <si>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</si>
  <si>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</si>
  <si>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</si>
  <si>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</si>
  <si>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</si>
  <si>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</si>
  <si>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</si>
  <si>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</si>
  <si>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</si>
  <si>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</si>
  <si>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</si>
  <si>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</si>
  <si>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</si>
  <si>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</si>
  <si>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</si>
  <si>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</si>
  <si>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</si>
  <si>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</si>
  <si>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</si>
  <si>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</si>
  <si>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</si>
  <si>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</si>
  <si>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</si>
  <si>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</si>
  <si>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</si>
  <si>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</si>
  <si>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</si>
  <si>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</si>
  <si>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</si>
  <si>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</si>
  <si>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</si>
  <si>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</si>
  <si>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</si>
  <si>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</si>
  <si>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</si>
  <si>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</si>
  <si>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</si>
  <si>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</si>
  <si>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</si>
  <si>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</si>
  <si>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</si>
  <si>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</si>
  <si>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</si>
  <si>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</si>
  <si>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</si>
  <si>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</si>
  <si>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</si>
  <si>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</si>
  <si>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</si>
  <si>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</si>
  <si>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</si>
  <si>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</si>
  <si>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</si>
  <si>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</si>
  <si>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</si>
  <si>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</si>
  <si>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</si>
  <si>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</si>
  <si>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</si>
  <si>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</si>
  <si>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</si>
  <si>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</si>
  <si>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</si>
  <si>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</si>
  <si>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</si>
  <si>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</si>
  <si>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</si>
  <si>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</si>
  <si>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</si>
  <si>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</si>
  <si>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</si>
  <si>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</si>
  <si>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</si>
  <si>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</si>
  <si>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</si>
  <si>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</si>
  <si>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</si>
  <si>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</si>
  <si>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</si>
  <si>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</si>
  <si>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</si>
  <si>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</si>
  <si>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</si>
  <si>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</si>
  <si>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</si>
  <si>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</si>
  <si>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</si>
  <si>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</si>
  <si>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</si>
  <si>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</si>
  <si>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</si>
  <si>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</si>
  <si>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</si>
  <si>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</si>
  <si>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</si>
  <si>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</si>
  <si>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</si>
  <si>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</si>
  <si>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</si>
  <si>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</si>
  <si>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</si>
  <si>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</si>
  <si>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</si>
  <si>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</si>
  <si>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</si>
  <si>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</si>
  <si>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</si>
  <si>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</si>
  <si>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</si>
  <si>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</si>
  <si>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</si>
  <si>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</si>
  <si>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</si>
  <si>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</si>
  <si>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</si>
  <si>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</si>
  <si>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</si>
  <si>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</si>
  <si>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</si>
  <si>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</si>
  <si>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</si>
  <si>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</si>
  <si>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</si>
  <si>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</si>
  <si>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</si>
  <si>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</si>
  <si>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</si>
  <si>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</si>
  <si>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</si>
  <si>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</si>
  <si>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</si>
  <si>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</si>
  <si>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</si>
  <si>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</si>
  <si>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</si>
  <si>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</si>
  <si>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</si>
  <si>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</si>
  <si>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</si>
  <si>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</si>
  <si>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</si>
  <si>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</si>
  <si>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</si>
  <si>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</si>
  <si>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</si>
  <si>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</si>
  <si>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</si>
  <si>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</si>
  <si>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</si>
  <si>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</si>
  <si>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</si>
  <si>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</si>
  <si>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</si>
  <si>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</si>
  <si>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</si>
  <si>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</si>
  <si>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</si>
  <si>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</si>
  <si>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</si>
  <si>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</si>
  <si>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</si>
  <si>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</si>
  <si>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</si>
  <si>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</si>
  <si>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</si>
  <si>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</si>
  <si>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</si>
  <si>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</si>
  <si>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</si>
  <si>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</si>
  <si>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</si>
  <si>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</si>
  <si>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</si>
  <si>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</si>
  <si>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</si>
  <si>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</si>
  <si>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</si>
  <si>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</si>
  <si>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</si>
  <si>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</si>
  <si>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</si>
  <si>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</si>
  <si>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</si>
  <si>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</si>
  <si>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</si>
  <si>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</si>
  <si>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</si>
  <si>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</si>
  <si>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</si>
  <si>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</si>
  <si>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</si>
  <si>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</si>
  <si>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</si>
  <si>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</si>
  <si>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</si>
  <si>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</si>
  <si>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</si>
  <si>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</si>
  <si>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</si>
  <si>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</si>
  <si>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</si>
  <si>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</si>
  <si>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</si>
  <si>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</si>
  <si>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</si>
  <si>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</si>
  <si>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</si>
  <si>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</si>
  <si>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</si>
  <si>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</si>
  <si>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</si>
  <si>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</si>
  <si>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</si>
  <si>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</si>
  <si>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</si>
  <si>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</si>
  <si>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</si>
  <si>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</si>
  <si>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</si>
  <si>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</si>
  <si>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</si>
  <si>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</si>
  <si>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</si>
  <si>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</si>
  <si>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</si>
  <si>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</si>
  <si>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</si>
  <si>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</si>
  <si>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</si>
  <si>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</si>
  <si>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</si>
  <si>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</si>
  <si>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</si>
  <si>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</si>
  <si>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</si>
  <si>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</si>
  <si>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</si>
  <si>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</si>
  <si>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</si>
  <si>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</si>
  <si>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</si>
  <si>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</si>
  <si>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</si>
  <si>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</si>
  <si>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</si>
  <si>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</si>
  <si>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</si>
  <si>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</si>
  <si>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</si>
  <si>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</si>
  <si>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</si>
  <si>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</si>
  <si>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</si>
  <si>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</si>
  <si>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</si>
  <si>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</si>
  <si>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</si>
  <si>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</si>
  <si>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</si>
  <si>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</si>
  <si>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</si>
  <si>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</si>
  <si>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</si>
  <si>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</si>
  <si>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</si>
  <si>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</si>
  <si>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</si>
  <si>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</si>
  <si>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</si>
  <si>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</si>
  <si>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</si>
  <si>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</si>
  <si>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</si>
  <si>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</si>
  <si>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</si>
  <si>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</si>
  <si>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</si>
  <si>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</si>
  <si>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</si>
  <si>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</si>
  <si>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</si>
  <si>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</si>
  <si>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</si>
  <si>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</si>
  <si>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</si>
  <si>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</si>
  <si>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</si>
  <si>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</si>
  <si>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</si>
  <si>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</si>
  <si>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</si>
  <si>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</si>
  <si>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</si>
  <si>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</si>
  <si>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</si>
  <si>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</si>
  <si>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</si>
  <si>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</si>
  <si>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</si>
  <si>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</si>
  <si>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</si>
  <si>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</si>
  <si>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</si>
  <si>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</si>
  <si>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</si>
  <si>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</si>
  <si>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</si>
  <si>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</si>
  <si>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</si>
  <si>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</si>
  <si>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</si>
  <si>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</si>
  <si>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</si>
  <si>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</si>
  <si>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</si>
  <si>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</si>
  <si>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</si>
  <si>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</si>
  <si>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</si>
  <si>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</si>
  <si>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</si>
  <si>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</si>
  <si>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</si>
  <si>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</si>
  <si>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</si>
  <si>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</si>
  <si>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</si>
  <si>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</si>
  <si>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</si>
  <si>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</si>
  <si>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</si>
  <si>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</si>
  <si>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</si>
  <si>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</si>
  <si>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</si>
  <si>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</si>
  <si>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</si>
  <si>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</si>
  <si>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</si>
  <si>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</si>
  <si>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</si>
  <si>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</si>
  <si>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</si>
  <si>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</si>
  <si>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</si>
  <si>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</si>
  <si>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</si>
  <si>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</si>
  <si>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</si>
  <si>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</si>
  <si>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</si>
  <si>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</si>
  <si>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</si>
  <si>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</si>
  <si>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</si>
  <si>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</si>
  <si>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</si>
  <si>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</si>
  <si>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</si>
  <si>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</si>
  <si>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</si>
  <si>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</si>
  <si>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</si>
  <si>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</si>
  <si>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</si>
  <si>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</si>
  <si>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</si>
  <si>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</si>
  <si>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</si>
  <si>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</si>
  <si>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</si>
  <si>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</si>
  <si>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</si>
  <si>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</si>
  <si>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</si>
  <si>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</si>
  <si>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</si>
  <si>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</si>
  <si>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</si>
  <si>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</si>
  <si>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</si>
  <si>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</si>
  <si>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</si>
  <si>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</si>
  <si>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</si>
  <si>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</si>
  <si>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</si>
  <si>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</si>
  <si>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</si>
  <si>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</si>
  <si>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</si>
  <si>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</si>
  <si>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</si>
  <si>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</si>
  <si>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</si>
  <si>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</si>
  <si>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</si>
  <si>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</si>
  <si>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</si>
  <si>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</si>
  <si>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</si>
  <si>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</si>
  <si>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</si>
  <si>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</si>
  <si>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</si>
  <si>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</si>
  <si>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</si>
  <si>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</si>
  <si>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</si>
  <si>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</si>
  <si>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</si>
  <si>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</si>
  <si>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</si>
  <si>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</si>
  <si>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</si>
  <si>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</si>
  <si>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</si>
  <si>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</si>
  <si>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</si>
  <si>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</si>
  <si>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</si>
  <si>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</si>
  <si>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</si>
  <si>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</si>
  <si>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</si>
  <si>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</si>
  <si>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</si>
  <si>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</si>
  <si>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</si>
  <si>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</si>
  <si>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</si>
  <si>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</si>
  <si>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</si>
  <si>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</si>
  <si>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</si>
  <si>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</si>
  <si>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</si>
  <si>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</si>
  <si>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</si>
  <si>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</si>
  <si>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</si>
  <si>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</si>
  <si>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</si>
  <si>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</si>
  <si>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</si>
  <si>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</si>
  <si>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</si>
  <si>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</si>
  <si>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</si>
  <si>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</si>
  <si>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</si>
  <si>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</si>
  <si>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</si>
  <si>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</si>
  <si>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</si>
  <si>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</si>
  <si>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</si>
  <si>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</si>
  <si>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</si>
  <si>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</si>
  <si>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</si>
  <si>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</si>
  <si>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</si>
  <si>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</si>
  <si>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</si>
  <si>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</si>
  <si>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</si>
  <si>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</si>
  <si>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</si>
  <si>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</si>
  <si>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</si>
  <si>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</si>
  <si>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</si>
  <si>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</si>
  <si>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</si>
  <si>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</si>
  <si>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</si>
  <si>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</si>
  <si>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</si>
  <si>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</si>
  <si>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</si>
  <si>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</si>
  <si>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</si>
  <si>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</si>
  <si>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</si>
  <si>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</si>
  <si>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</si>
  <si>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</si>
  <si>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</si>
  <si>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</si>
  <si>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</si>
  <si>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</si>
  <si>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</si>
  <si>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</si>
  <si>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</si>
  <si>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</si>
  <si>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</si>
  <si>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</si>
  <si>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</si>
  <si>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</si>
  <si>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</si>
  <si>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</si>
  <si>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</si>
  <si>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</si>
  <si>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</si>
  <si>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</si>
  <si>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</si>
  <si>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</si>
  <si>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</si>
  <si>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</si>
  <si>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</si>
  <si>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</si>
  <si>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</si>
  <si>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</si>
  <si>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</si>
  <si>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</si>
  <si>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</si>
  <si>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</si>
  <si>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</si>
  <si>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</si>
  <si>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</si>
  <si>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</si>
  <si>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</si>
  <si>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</si>
  <si>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</si>
  <si>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</si>
  <si>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</si>
  <si>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</si>
  <si>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</si>
  <si>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</si>
  <si>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</si>
  <si>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</si>
  <si>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</si>
  <si>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</si>
  <si>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</si>
  <si>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</si>
  <si>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</si>
  <si>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</si>
  <si>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</si>
  <si>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</si>
  <si>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</si>
  <si>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</si>
  <si>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</si>
  <si>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</si>
  <si>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</si>
  <si>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</si>
  <si>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</si>
  <si>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</si>
  <si>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</si>
  <si>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</si>
  <si>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</si>
  <si>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</si>
  <si>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</si>
  <si>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</si>
  <si>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</si>
  <si>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</si>
  <si>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</si>
  <si>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</si>
  <si>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</si>
  <si>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</si>
  <si>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</si>
  <si>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</si>
  <si>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</si>
  <si>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</si>
  <si>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</si>
  <si>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</si>
  <si>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</si>
  <si>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</si>
  <si>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</si>
  <si>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</si>
  <si>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</si>
  <si>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</si>
  <si>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</si>
  <si>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</si>
  <si>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</si>
  <si>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</si>
  <si>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</si>
  <si>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</si>
  <si>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</si>
  <si>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</si>
  <si>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</si>
  <si>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</si>
  <si>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</si>
  <si>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</si>
  <si>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</si>
  <si>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</si>
  <si>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</si>
  <si>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</si>
  <si>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</si>
  <si>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</si>
  <si>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</si>
  <si>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</si>
  <si>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</si>
  <si>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</si>
  <si>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</si>
  <si>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</si>
  <si>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</si>
  <si>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</si>
  <si>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</si>
  <si>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</si>
  <si>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</si>
  <si>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</si>
  <si>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</si>
  <si>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</si>
  <si>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</si>
  <si>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</si>
  <si>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</si>
  <si>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</si>
  <si>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</si>
  <si>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</si>
  <si>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</si>
  <si>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</si>
  <si>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</si>
  <si>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</si>
  <si>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</si>
  <si>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</si>
  <si>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</si>
  <si>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</si>
  <si>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</si>
  <si>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</si>
  <si>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</si>
  <si>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</si>
  <si>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</si>
  <si>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</si>
  <si>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</si>
  <si>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</si>
  <si>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</si>
  <si>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</si>
  <si>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</si>
  <si>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</si>
  <si>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</si>
  <si>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</si>
  <si>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</si>
  <si>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</si>
  <si>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</si>
  <si>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</si>
  <si>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</si>
  <si>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</si>
  <si>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</si>
  <si>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</si>
  <si>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</si>
  <si>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</si>
  <si>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</si>
  <si>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</si>
  <si>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</si>
  <si>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</si>
  <si>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</si>
  <si>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</si>
  <si>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</si>
  <si>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</si>
  <si>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</si>
  <si>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</si>
  <si>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</si>
  <si>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</si>
  <si>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</si>
  <si>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</si>
  <si>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</si>
  <si>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</si>
  <si>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</si>
  <si>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</si>
  <si>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</si>
  <si>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</si>
  <si>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</si>
  <si>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</si>
  <si>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</si>
  <si>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</si>
  <si>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</si>
  <si>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</si>
  <si>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</si>
  <si>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</si>
  <si>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</si>
  <si>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</si>
  <si>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</si>
  <si>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</si>
  <si>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</si>
  <si>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</si>
  <si>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</si>
  <si>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</si>
  <si>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</si>
  <si>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</si>
  <si>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</si>
  <si>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</si>
  <si>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</si>
  <si>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</si>
  <si>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</si>
  <si>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</si>
  <si>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</si>
  <si>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</si>
  <si>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</si>
  <si>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</si>
  <si>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</si>
  <si>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</si>
  <si>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</si>
  <si>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</si>
  <si>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</si>
  <si>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</si>
  <si>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</si>
  <si>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</si>
  <si>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</si>
  <si>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</si>
  <si>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</si>
  <si>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</si>
  <si>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</si>
  <si>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</si>
  <si>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</si>
  <si>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</si>
  <si>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</si>
  <si>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</si>
  <si>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</si>
  <si>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</si>
  <si>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</si>
  <si>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</si>
  <si>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</si>
  <si>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</si>
  <si>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</si>
  <si>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</si>
  <si>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</si>
  <si>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</si>
  <si>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</si>
  <si>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</si>
  <si>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</si>
  <si>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</si>
  <si>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</si>
  <si>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</si>
  <si>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</si>
  <si>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</si>
  <si>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</si>
  <si>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</si>
  <si>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</si>
  <si>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</si>
  <si>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</si>
  <si>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</si>
  <si>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</si>
  <si>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</si>
  <si>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</si>
  <si>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</si>
  <si>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</si>
  <si>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</si>
  <si>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</si>
  <si>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</si>
  <si>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</si>
  <si>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</si>
  <si>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</si>
  <si>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</si>
  <si>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</si>
  <si>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</si>
  <si>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</si>
  <si>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</si>
  <si>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</si>
  <si>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</si>
  <si>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</si>
  <si>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</si>
  <si>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</si>
  <si>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</si>
  <si>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</si>
  <si>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</si>
  <si>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</si>
  <si>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</si>
  <si>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</si>
  <si>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</si>
  <si>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</si>
  <si>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</si>
  <si>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</si>
  <si>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</si>
  <si>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</si>
  <si>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</si>
  <si>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</si>
  <si>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</si>
  <si>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</si>
  <si>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</si>
  <si>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</si>
  <si>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</si>
  <si>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</si>
  <si>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</si>
  <si>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</si>
  <si>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</si>
  <si>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</si>
  <si>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</si>
  <si>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</si>
  <si>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</si>
  <si>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</si>
  <si>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</si>
  <si>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</si>
  <si>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</si>
  <si>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</si>
  <si>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</si>
  <si>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</si>
  <si>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</si>
  <si>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</si>
  <si>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</si>
  <si>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</si>
  <si>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</si>
  <si>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</si>
  <si>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</si>
  <si>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</si>
  <si>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</si>
  <si>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</si>
  <si>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</si>
  <si>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</si>
  <si>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</si>
  <si>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</si>
  <si>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</si>
  <si>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</si>
  <si>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</si>
  <si>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</si>
  <si>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</si>
  <si>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</si>
  <si>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</si>
  <si>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</si>
  <si>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</si>
  <si>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</si>
  <si>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</si>
  <si>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</si>
  <si>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</si>
  <si>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</si>
  <si>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</si>
  <si>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</si>
  <si>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</si>
  <si>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</si>
  <si>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</si>
  <si>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</si>
  <si>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</si>
  <si>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</si>
  <si>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</si>
  <si>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</si>
  <si>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</si>
  <si>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</si>
  <si>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</si>
  <si>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</si>
  <si>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</si>
  <si>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</si>
  <si>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</si>
  <si>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</si>
  <si>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</si>
  <si>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</si>
  <si>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</si>
  <si>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</si>
  <si>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</si>
  <si>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</si>
  <si>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</si>
  <si>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</si>
  <si>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</si>
  <si>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</si>
  <si>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</si>
  <si>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</si>
  <si>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</si>
  <si>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</si>
  <si>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</si>
  <si>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</si>
  <si>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</si>
  <si>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</si>
  <si>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</si>
  <si>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</si>
  <si>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</si>
  <si>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</si>
  <si>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</si>
  <si>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</si>
  <si>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</si>
  <si>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</si>
  <si>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</si>
  <si>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</si>
  <si>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</si>
  <si>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</si>
  <si>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</si>
  <si>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</si>
  <si>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</si>
  <si>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</si>
  <si>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</si>
  <si>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</si>
  <si>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</si>
  <si>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</si>
  <si>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</si>
  <si>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</si>
  <si>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</si>
  <si>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</si>
  <si>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</si>
  <si>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</si>
  <si>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</si>
  <si>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</si>
  <si>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</si>
  <si>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</si>
  <si>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</si>
  <si>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</si>
  <si>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</si>
  <si>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</si>
  <si>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</si>
  <si>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</si>
  <si>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</si>
  <si>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</si>
  <si>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</si>
  <si>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</si>
  <si>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</si>
  <si>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</si>
  <si>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</si>
  <si>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</si>
  <si>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</si>
  <si>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</si>
  <si>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</si>
  <si>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</si>
  <si>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</si>
  <si>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</si>
  <si>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</si>
  <si>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</si>
  <si>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</si>
  <si>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</si>
  <si>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</si>
  <si>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</si>
  <si>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</si>
  <si>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</si>
  <si>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</si>
  <si>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</si>
  <si>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</si>
  <si>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</si>
  <si>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</si>
  <si>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</si>
  <si>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</si>
  <si>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</si>
  <si>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</si>
  <si>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</si>
  <si>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</si>
  <si>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</si>
  <si>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</si>
  <si>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</si>
  <si>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</si>
  <si>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</si>
  <si>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</si>
  <si>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</si>
  <si>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</si>
  <si>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</si>
  <si>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</si>
  <si>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</si>
  <si>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</si>
  <si>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</si>
  <si>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</si>
  <si>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</si>
  <si>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</si>
  <si>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</si>
  <si>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</si>
  <si>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</si>
  <si>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</si>
  <si>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</si>
  <si>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</si>
  <si>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</si>
  <si>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</si>
  <si>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</si>
  <si>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</si>
  <si>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</si>
  <si>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</si>
  <si>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</si>
  <si>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</si>
  <si>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</si>
  <si>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</si>
  <si>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</si>
  <si>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</si>
  <si>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</si>
  <si>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</si>
  <si>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</si>
  <si>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</si>
  <si>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</si>
  <si>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</si>
  <si>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</si>
  <si>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</si>
  <si>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</si>
  <si>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</si>
  <si>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</si>
  <si>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</si>
  <si>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</si>
  <si>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</si>
  <si>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</si>
  <si>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</si>
  <si>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</si>
  <si>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</si>
  <si>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</si>
  <si>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</si>
  <si>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</si>
  <si>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</si>
  <si>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</si>
  <si>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</si>
  <si>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</si>
  <si>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</si>
  <si>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</si>
  <si>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</si>
  <si>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</si>
  <si>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</si>
  <si>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</si>
  <si>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</si>
  <si>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</si>
  <si>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</si>
  <si>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</si>
  <si>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</si>
  <si>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</si>
  <si>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</si>
  <si>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</si>
  <si>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</si>
  <si>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</si>
  <si>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</si>
  <si>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</si>
  <si>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</si>
  <si>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</si>
  <si>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</si>
  <si>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</si>
  <si>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</si>
  <si>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</si>
  <si>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</si>
  <si>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</si>
  <si>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</si>
  <si>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</si>
  <si>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</si>
  <si>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</si>
  <si>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</si>
  <si>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</si>
  <si>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</si>
  <si>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</si>
  <si>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</si>
  <si>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</si>
  <si>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</si>
  <si>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</si>
  <si>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</si>
  <si>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</si>
  <si>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</si>
  <si>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</si>
  <si>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</si>
  <si>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</si>
  <si>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</si>
  <si>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</si>
  <si>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</si>
  <si>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</si>
  <si>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</si>
  <si>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</si>
  <si>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</si>
  <si>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</si>
  <si>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</si>
  <si>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</si>
  <si>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</si>
  <si>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</si>
  <si>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</si>
  <si>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</si>
  <si>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</si>
  <si>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</si>
  <si>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</si>
  <si>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</si>
  <si>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</si>
  <si>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</si>
  <si>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</si>
  <si>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</si>
  <si>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</si>
  <si>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</si>
  <si>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</si>
  <si>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</si>
  <si>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</si>
  <si>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</si>
  <si>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</si>
  <si>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</si>
  <si>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</si>
  <si>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</si>
  <si>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</si>
  <si>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</si>
  <si>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</si>
  <si>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</si>
  <si>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</si>
  <si>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</si>
  <si>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</si>
  <si>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</si>
  <si>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</si>
  <si>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</si>
  <si>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</si>
  <si>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</si>
  <si>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</si>
  <si>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</si>
  <si>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</si>
  <si>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</si>
  <si>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</si>
  <si>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</si>
  <si>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</si>
  <si>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</si>
  <si>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</si>
  <si>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</si>
  <si>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</si>
  <si>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</si>
  <si>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</si>
  <si>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</si>
  <si>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</si>
  <si>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</si>
  <si>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</si>
  <si>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</si>
  <si>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</si>
  <si>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</si>
  <si>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</si>
  <si>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</si>
  <si>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</si>
  <si>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</si>
  <si>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</si>
  <si>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</si>
  <si>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</si>
  <si>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</si>
  <si>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</si>
  <si>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</si>
  <si>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</si>
  <si>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</si>
  <si>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</si>
  <si>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</si>
  <si>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</si>
  <si>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</si>
  <si>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</si>
  <si>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</si>
  <si>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</si>
  <si>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</si>
  <si>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</si>
  <si>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</si>
  <si>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</si>
  <si>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</si>
  <si>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</si>
  <si>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</si>
  <si>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</si>
  <si>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</si>
  <si>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</si>
  <si>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</si>
  <si>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</si>
  <si>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</si>
  <si>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</si>
  <si>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</si>
  <si>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</si>
  <si>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</si>
  <si>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</si>
  <si>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</si>
  <si>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</si>
  <si>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</si>
  <si>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</si>
  <si>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</si>
  <si>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</si>
  <si>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</si>
  <si>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</si>
  <si>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</si>
  <si>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</si>
  <si>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</si>
  <si>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</si>
  <si>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</si>
  <si>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</si>
  <si>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</si>
  <si>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</si>
  <si>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</si>
  <si>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</si>
  <si>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</si>
  <si>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</si>
  <si>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</si>
  <si>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</si>
  <si>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</si>
  <si>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</si>
  <si>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</si>
  <si>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</si>
  <si>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</si>
  <si>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</si>
  <si>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</si>
  <si>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</si>
  <si>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</si>
  <si>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</si>
  <si>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</si>
  <si>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</si>
  <si>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</si>
  <si>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</si>
  <si>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</si>
  <si>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</si>
  <si>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</si>
  <si>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</si>
  <si>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</si>
  <si>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</si>
  <si>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</si>
  <si>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</si>
  <si>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</si>
  <si>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</si>
  <si>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</si>
  <si>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</si>
  <si>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</si>
  <si>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</si>
  <si>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</si>
  <si>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</si>
  <si>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</si>
  <si>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</si>
  <si>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</si>
  <si>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</si>
  <si>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</si>
  <si>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</si>
  <si>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</si>
  <si>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</si>
  <si>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</si>
  <si>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</si>
  <si>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</si>
  <si>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</si>
  <si>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</si>
  <si>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</si>
  <si>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</si>
  <si>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</si>
  <si>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</si>
  <si>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</si>
  <si>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</si>
  <si>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</si>
  <si>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</si>
  <si>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</si>
  <si>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</si>
  <si>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</si>
  <si>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</si>
  <si>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</si>
  <si>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</si>
  <si>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</si>
  <si>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</si>
  <si>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</si>
  <si>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</si>
  <si>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</si>
  <si>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</si>
  <si>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</si>
  <si>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</si>
  <si>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</si>
  <si>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</si>
  <si>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</si>
  <si>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</si>
  <si>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</si>
  <si>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</si>
  <si>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</si>
  <si>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</si>
  <si>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</si>
  <si>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</si>
  <si>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</si>
  <si>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</si>
  <si>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</si>
  <si>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</si>
  <si>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</si>
  <si>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</si>
  <si>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</si>
  <si>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</si>
  <si>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</si>
  <si>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</si>
  <si>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</si>
  <si>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</si>
  <si>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</si>
  <si>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</si>
  <si>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</si>
  <si>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</si>
  <si>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</si>
  <si>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</si>
  <si>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</si>
  <si>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</si>
  <si>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</si>
  <si>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</si>
  <si>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</si>
  <si>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</si>
  <si>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</si>
  <si>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</si>
  <si>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</si>
  <si>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</si>
  <si>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</si>
  <si>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</si>
  <si>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</si>
  <si>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</si>
  <si>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</si>
  <si>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</si>
  <si>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</si>
  <si>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</si>
  <si>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</si>
  <si>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</si>
  <si>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</si>
  <si>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</si>
  <si>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</si>
  <si>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</si>
  <si>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</si>
  <si>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</si>
  <si>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</si>
  <si>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</si>
  <si>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</si>
  <si>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</si>
  <si>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</si>
  <si>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</si>
  <si>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</si>
  <si>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</si>
  <si>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</si>
  <si>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</si>
  <si>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</si>
  <si>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</si>
  <si>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</si>
  <si>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</si>
  <si>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</si>
  <si>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</si>
  <si>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</si>
  <si>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</si>
  <si>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</si>
  <si>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</si>
  <si>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</si>
  <si>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</si>
  <si>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</si>
  <si>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</si>
  <si>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</si>
  <si>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</si>
  <si>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</si>
  <si>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</si>
  <si>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</si>
  <si>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</si>
  <si>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</si>
  <si>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</si>
  <si>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</si>
  <si>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</si>
  <si>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</si>
  <si>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</si>
  <si>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</si>
  <si>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</si>
  <si>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</si>
  <si>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</si>
  <si>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</si>
  <si>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</si>
  <si>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</si>
  <si>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</si>
  <si>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</si>
  <si>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</si>
  <si>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</si>
  <si>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</si>
  <si>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</si>
  <si>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</si>
  <si>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</si>
  <si>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</si>
  <si>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</si>
  <si>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</si>
  <si>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</si>
  <si>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</si>
  <si>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</si>
  <si>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</si>
  <si>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</si>
  <si>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</si>
  <si>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</si>
  <si>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</si>
  <si>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</si>
  <si>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</si>
  <si>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</si>
  <si>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</si>
  <si>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</si>
  <si>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</si>
  <si>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</si>
  <si>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</si>
  <si>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</si>
  <si>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</si>
  <si>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</si>
  <si>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</si>
  <si>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</si>
  <si>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</si>
  <si>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</si>
  <si>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</si>
  <si>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</si>
  <si>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</si>
  <si>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</si>
  <si>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</si>
  <si>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</si>
  <si>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</si>
  <si>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</si>
  <si>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</si>
  <si>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</si>
  <si>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</si>
  <si>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</si>
  <si>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</si>
  <si>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</si>
  <si>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</si>
  <si>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</si>
  <si>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</si>
  <si>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</si>
  <si>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</si>
  <si>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</si>
  <si>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</si>
  <si>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</si>
  <si>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</si>
  <si>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</si>
  <si>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</si>
  <si>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</si>
  <si>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</si>
  <si>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</si>
  <si>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</si>
  <si>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</si>
  <si>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</si>
  <si>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</si>
  <si>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</si>
  <si>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</si>
  <si>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</si>
  <si>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</si>
  <si>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</si>
  <si>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</si>
  <si>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</si>
  <si>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</si>
  <si>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</si>
  <si>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</si>
  <si>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</si>
  <si>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</si>
  <si>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</si>
  <si>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</si>
  <si>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</si>
  <si>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</si>
  <si>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</si>
  <si>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</si>
  <si>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</si>
  <si>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</si>
  <si>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</si>
  <si>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</si>
  <si>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</si>
  <si>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</si>
  <si>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</si>
  <si>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</si>
  <si>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</si>
  <si>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</si>
  <si>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</si>
  <si>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</si>
  <si>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</si>
  <si>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</si>
  <si>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</si>
  <si>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</si>
  <si>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</si>
  <si>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</si>
  <si>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</si>
  <si>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</si>
  <si>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</si>
  <si>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</si>
  <si>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</si>
  <si>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</si>
  <si>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</si>
  <si>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</si>
  <si>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</si>
  <si>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</si>
  <si>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</si>
  <si>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</si>
  <si>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</si>
  <si>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</si>
  <si>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</si>
  <si>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</si>
  <si>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</si>
  <si>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</si>
  <si>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</si>
  <si>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</si>
  <si>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</si>
  <si>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</si>
  <si>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</si>
  <si>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</si>
  <si>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</si>
  <si>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</si>
  <si>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</si>
  <si>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</si>
  <si>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</si>
  <si>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</si>
  <si>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</si>
  <si>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</si>
  <si>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</si>
  <si>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</si>
  <si>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</si>
  <si>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</si>
  <si>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</si>
  <si>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</si>
  <si>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</si>
  <si>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</si>
  <si>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</si>
  <si>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</si>
  <si>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</si>
  <si>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</si>
  <si>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</si>
  <si>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</si>
  <si>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</si>
  <si>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</si>
  <si>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</si>
  <si>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</si>
  <si>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</si>
  <si>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</si>
  <si>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</si>
  <si>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</si>
  <si>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</si>
  <si>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</si>
  <si>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</si>
  <si>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</si>
  <si>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</si>
  <si>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</si>
  <si>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</si>
  <si>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</si>
  <si>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</si>
  <si>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</si>
  <si>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</si>
  <si>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</si>
  <si>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</si>
  <si>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</si>
  <si>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</si>
  <si>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</si>
  <si>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</si>
  <si>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</si>
  <si>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</si>
  <si>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</si>
  <si>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</si>
  <si>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</si>
  <si>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</si>
  <si>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</si>
  <si>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</si>
  <si>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</si>
  <si>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</si>
  <si>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</si>
  <si>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</si>
  <si>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</si>
  <si>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</si>
  <si>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</si>
  <si>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</si>
  <si>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</si>
  <si>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</si>
  <si>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</si>
  <si>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</si>
  <si>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</si>
  <si>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</si>
  <si>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</si>
  <si>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</si>
  <si>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</si>
  <si>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</si>
  <si>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</si>
  <si>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</si>
  <si>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</si>
  <si>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</si>
  <si>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</si>
  <si>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</si>
  <si>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</si>
  <si>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</si>
  <si>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</si>
  <si>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</si>
  <si>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</si>
  <si>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</si>
  <si>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</si>
  <si>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</si>
  <si>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</si>
  <si>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</si>
  <si>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</si>
  <si>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</si>
  <si>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</si>
  <si>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</si>
  <si>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</si>
  <si>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</si>
  <si>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</si>
  <si>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</si>
  <si>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</si>
  <si>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</si>
  <si>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</si>
  <si>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</si>
  <si>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</si>
  <si>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</si>
  <si>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</si>
  <si>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</si>
  <si>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</si>
  <si>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</si>
  <si>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</si>
  <si>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</si>
  <si>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</si>
  <si>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</si>
  <si>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</si>
  <si>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</si>
  <si>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</si>
  <si>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</si>
  <si>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</si>
  <si>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</si>
  <si>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</si>
  <si>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</si>
  <si>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</si>
  <si>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</si>
  <si>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</si>
  <si>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</si>
  <si>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</si>
  <si>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</si>
  <si>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</si>
  <si>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</si>
  <si>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</si>
  <si>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</si>
  <si>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</si>
  <si>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</si>
  <si>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</si>
  <si>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</si>
  <si>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</si>
  <si>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</si>
  <si>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</si>
  <si>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</si>
  <si>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</si>
  <si>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</si>
  <si>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</si>
  <si>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</si>
  <si>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</si>
  <si>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</si>
  <si>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</si>
  <si>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</si>
  <si>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</si>
  <si>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</si>
  <si>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</si>
  <si>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</si>
  <si>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</si>
  <si>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</si>
  <si>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</si>
  <si>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</si>
  <si>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</si>
  <si>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</si>
  <si>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</si>
  <si>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</si>
  <si>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</si>
  <si>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</si>
  <si>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</si>
  <si>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</si>
  <si>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</si>
  <si>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</si>
  <si>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</si>
  <si>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</si>
  <si>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</si>
  <si>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</si>
  <si>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</si>
  <si>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</si>
  <si>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</si>
  <si>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</si>
  <si>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</si>
  <si>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</si>
  <si>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</si>
  <si>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</si>
  <si>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</si>
  <si>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</si>
  <si>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</si>
  <si>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</si>
  <si>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</si>
  <si>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</si>
  <si>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</si>
  <si>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</si>
  <si>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</si>
  <si>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</si>
  <si>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</si>
  <si>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</si>
  <si>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</si>
  <si>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</si>
  <si>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</si>
  <si>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</si>
  <si>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</si>
  <si>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</si>
  <si>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</si>
  <si>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</si>
  <si>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</si>
  <si>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</si>
  <si>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</si>
  <si>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</si>
  <si>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</si>
  <si>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</si>
  <si>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</si>
  <si>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</si>
  <si>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</si>
  <si>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</si>
  <si>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</si>
  <si>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</si>
  <si>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</si>
  <si>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</si>
  <si>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</si>
  <si>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</si>
  <si>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</si>
  <si>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</si>
  <si>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</si>
  <si>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</si>
  <si>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</si>
  <si>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</si>
  <si>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</si>
  <si>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</si>
  <si>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</si>
  <si>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</si>
  <si>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</si>
  <si>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</si>
  <si>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</si>
  <si>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</si>
  <si>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</si>
  <si>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</si>
  <si>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</si>
  <si>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</si>
  <si>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</si>
  <si>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</si>
  <si>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</si>
  <si>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</si>
  <si>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</si>
  <si>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</si>
  <si>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</si>
  <si>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</si>
  <si>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</si>
  <si>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</si>
  <si>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</si>
  <si>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</si>
  <si>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</si>
  <si>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</si>
  <si>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</si>
  <si>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</si>
  <si>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</si>
  <si>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</si>
  <si>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</si>
  <si>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</si>
  <si>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</si>
  <si>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</si>
  <si>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</si>
  <si>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</si>
  <si>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</si>
  <si>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</si>
  <si>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</si>
  <si>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</si>
  <si>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</si>
  <si>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</si>
  <si>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</si>
  <si>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</si>
  <si>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</si>
  <si>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</si>
  <si>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</si>
  <si>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</si>
  <si>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</si>
  <si>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</si>
  <si>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</si>
  <si>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</si>
  <si>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</si>
  <si>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</si>
  <si>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</si>
  <si>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</si>
  <si>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</si>
  <si>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</si>
  <si>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</si>
  <si>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</si>
  <si>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</si>
  <si>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</si>
  <si>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</si>
  <si>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</si>
  <si>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</si>
  <si>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</si>
  <si>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</si>
  <si>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</si>
  <si>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</si>
  <si>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</si>
  <si>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</si>
  <si>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</si>
  <si>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</si>
  <si>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</si>
  <si>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</si>
  <si>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</si>
  <si>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</si>
  <si>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</si>
  <si>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</si>
  <si>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</si>
  <si>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</si>
  <si>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</si>
  <si>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</si>
  <si>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</si>
  <si>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</si>
  <si>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</si>
  <si>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</si>
  <si>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</si>
  <si>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</si>
  <si>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</si>
  <si>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</si>
  <si>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</si>
  <si>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</si>
  <si>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</si>
  <si>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</si>
  <si>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</si>
  <si>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</si>
  <si>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</si>
  <si>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</si>
  <si>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</si>
  <si>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</si>
  <si>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</si>
  <si>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</si>
  <si>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</si>
  <si>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</si>
  <si>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</si>
  <si>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</si>
  <si>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</si>
  <si>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</si>
  <si>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</si>
  <si>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</si>
  <si>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</si>
  <si>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</si>
  <si>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</si>
  <si>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</si>
  <si>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</si>
  <si>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</si>
  <si>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</si>
  <si>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</si>
  <si>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</si>
  <si>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</si>
  <si>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</si>
  <si>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</si>
  <si>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</si>
  <si>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</si>
  <si>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</si>
  <si>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</si>
  <si>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</si>
  <si>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</si>
  <si>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</si>
  <si>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</si>
  <si>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</si>
  <si>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</si>
  <si>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</si>
  <si>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</si>
  <si>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</si>
  <si>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</si>
  <si>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</si>
  <si>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</si>
  <si>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</si>
  <si>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</si>
  <si>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</si>
  <si>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</si>
  <si>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</si>
  <si>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</si>
  <si>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</si>
  <si>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</si>
  <si>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</si>
  <si>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</si>
  <si>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</si>
  <si>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</si>
  <si>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</si>
  <si>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</si>
  <si>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</si>
  <si>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</si>
  <si>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</si>
  <si>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</si>
  <si>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</si>
  <si>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</si>
  <si>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</si>
  <si>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</si>
  <si>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</si>
  <si>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</si>
  <si>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</si>
  <si>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</si>
  <si>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</si>
  <si>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</si>
  <si>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</si>
  <si>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</si>
  <si>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</si>
  <si>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</si>
  <si>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</si>
  <si>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</si>
  <si>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</si>
  <si>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</si>
  <si>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</si>
  <si>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</si>
  <si>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</si>
  <si>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</si>
  <si>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</si>
  <si>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</si>
  <si>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</si>
  <si>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</si>
  <si>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</si>
  <si>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</si>
  <si>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</si>
  <si>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</si>
  <si>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</si>
  <si>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</si>
  <si>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</si>
  <si>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</si>
  <si>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</si>
  <si>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</si>
  <si>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</si>
  <si>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</si>
  <si>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</si>
  <si>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</si>
  <si>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</si>
  <si>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</si>
  <si>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</si>
  <si>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</si>
  <si>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</si>
  <si>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</si>
  <si>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</si>
  <si>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</si>
  <si>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</si>
  <si>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</si>
  <si>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</si>
  <si>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</si>
  <si>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</si>
  <si>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</si>
  <si>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</si>
  <si>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</si>
  <si>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</si>
  <si>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</si>
  <si>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</si>
  <si>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</si>
  <si>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</si>
  <si>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</si>
  <si>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</si>
  <si>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</si>
  <si>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</si>
  <si>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</si>
  <si>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</si>
  <si>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</si>
  <si>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</si>
  <si>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</si>
  <si>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</si>
  <si>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</si>
  <si>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</si>
  <si>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</si>
  <si>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</si>
  <si>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</si>
  <si>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</si>
  <si>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</si>
  <si>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</si>
  <si>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</si>
  <si>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</si>
  <si>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</si>
  <si>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</si>
  <si>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</si>
  <si>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</si>
  <si>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</si>
  <si>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</si>
  <si>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</si>
  <si>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</si>
  <si>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</si>
  <si>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</si>
  <si>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</si>
  <si>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</si>
  <si>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</si>
  <si>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</si>
  <si>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</si>
  <si>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</si>
  <si>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</si>
  <si>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</si>
  <si>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</si>
  <si>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</si>
  <si>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</si>
  <si>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</si>
  <si>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</si>
  <si>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</si>
  <si>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</si>
  <si>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</si>
  <si>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</si>
  <si>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</si>
  <si>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</si>
  <si>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</si>
  <si>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</si>
  <si>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</si>
  <si>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</si>
  <si>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</si>
  <si>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</si>
  <si>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</si>
  <si>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</si>
  <si>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</si>
  <si>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</si>
  <si>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</si>
  <si>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</si>
  <si>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</si>
  <si>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</si>
  <si>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</si>
  <si>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</si>
  <si>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</si>
  <si>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</si>
  <si>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</si>
  <si>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</si>
  <si>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</si>
  <si>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</si>
  <si>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</si>
  <si>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</si>
  <si>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</si>
  <si>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</si>
  <si>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</si>
  <si>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</si>
  <si>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</si>
  <si>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</si>
  <si>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</si>
  <si>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</si>
  <si>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</si>
  <si>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</si>
  <si>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</si>
  <si>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</si>
  <si>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</si>
  <si>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</si>
  <si>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</si>
  <si>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</si>
  <si>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</si>
  <si>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</si>
  <si>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</si>
  <si>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</si>
  <si>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</si>
  <si>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</si>
  <si>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</si>
  <si>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</si>
  <si>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</si>
  <si>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</si>
  <si>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</si>
  <si>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</si>
  <si>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</si>
  <si>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</si>
  <si>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</si>
  <si>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</si>
  <si>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</si>
  <si>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</si>
  <si>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</si>
  <si>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</si>
  <si>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</si>
  <si>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</si>
  <si>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</si>
  <si>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</si>
  <si>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</si>
  <si>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</si>
  <si>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</si>
  <si>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</si>
  <si>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</si>
  <si>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</si>
  <si>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</si>
  <si>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</si>
  <si>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</si>
  <si>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</si>
  <si>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</si>
  <si>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</si>
  <si>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</si>
  <si>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</si>
  <si>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</si>
  <si>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</si>
  <si>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</si>
  <si>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</si>
  <si>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</si>
  <si>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</si>
  <si>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</si>
  <si>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</si>
  <si>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</si>
  <si>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</si>
  <si>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</si>
  <si>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</si>
  <si>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</si>
  <si>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</si>
  <si>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</si>
  <si>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</si>
  <si>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</si>
  <si>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</si>
  <si>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</si>
  <si>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</si>
  <si>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</si>
  <si>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</si>
  <si>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</si>
  <si>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</si>
  <si>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</si>
  <si>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</si>
  <si>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</si>
  <si>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</si>
  <si>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</si>
  <si>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</si>
  <si>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</si>
  <si>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</si>
  <si>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</si>
  <si>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</si>
  <si>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</si>
  <si>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</si>
  <si>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</si>
  <si>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</si>
  <si>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</si>
  <si>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</si>
  <si>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</si>
  <si>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</si>
  <si>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</si>
  <si>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</si>
  <si>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</si>
  <si>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</si>
  <si>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</si>
  <si>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</si>
  <si>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</si>
  <si>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</si>
  <si>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</si>
  <si>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</si>
  <si>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</si>
  <si>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</si>
  <si>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</si>
  <si>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</si>
  <si>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</si>
  <si>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</si>
  <si>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</si>
  <si>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</si>
  <si>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</si>
  <si>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</si>
  <si>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</si>
  <si>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</si>
  <si>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</si>
  <si>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</si>
  <si>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</si>
  <si>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</si>
  <si>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</si>
  <si>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</si>
  <si>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</si>
  <si>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</si>
  <si>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</si>
  <si>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</si>
  <si>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</si>
  <si>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</si>
  <si>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</si>
  <si>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</si>
  <si>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</si>
  <si>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</si>
  <si>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</si>
  <si>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</si>
  <si>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</si>
  <si>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</si>
  <si>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</si>
  <si>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</si>
  <si>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</si>
  <si>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</si>
  <si>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</si>
  <si>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</si>
  <si>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</si>
  <si>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</si>
  <si>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</si>
  <si>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</si>
  <si>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</si>
  <si>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</si>
  <si>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</si>
  <si>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</si>
  <si>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</si>
  <si>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</si>
  <si>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</si>
  <si>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</si>
  <si>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</si>
  <si>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</si>
  <si>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</si>
  <si>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</si>
  <si>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</si>
  <si>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</si>
  <si>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</si>
  <si>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</si>
  <si>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</si>
  <si>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</si>
  <si>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</si>
  <si>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</si>
  <si>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</si>
  <si>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</si>
  <si>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</si>
  <si>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</si>
  <si>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</si>
  <si>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</si>
  <si>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</si>
  <si>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</si>
  <si>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</si>
  <si>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</si>
  <si>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</si>
  <si>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</si>
  <si>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</si>
  <si>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</si>
  <si>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</si>
  <si>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</si>
  <si>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</si>
  <si>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</si>
  <si>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</si>
  <si>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</si>
  <si>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</si>
  <si>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</si>
  <si>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</si>
  <si>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</si>
  <si>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</si>
  <si>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</si>
  <si>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</si>
  <si>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</si>
  <si>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</si>
  <si>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</si>
  <si>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</si>
  <si>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</si>
  <si>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</si>
  <si>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</si>
  <si>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</si>
  <si>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</si>
  <si>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</si>
  <si>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</si>
  <si>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</si>
  <si>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</si>
  <si>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</si>
  <si>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</si>
  <si>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</si>
  <si>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</si>
  <si>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</si>
  <si>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</si>
  <si>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</si>
  <si>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</si>
  <si>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</si>
  <si>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</si>
  <si>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</si>
  <si>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</si>
  <si>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</si>
  <si>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</si>
  <si>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</si>
  <si>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</si>
  <si>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</si>
  <si>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</si>
  <si>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</si>
  <si>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</si>
  <si>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</si>
  <si>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</si>
  <si>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</si>
  <si>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</si>
  <si>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</si>
  <si>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</si>
  <si>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</si>
  <si>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</si>
  <si>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</si>
  <si>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</si>
  <si>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</si>
  <si>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</si>
  <si>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</si>
  <si>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</si>
  <si>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</si>
  <si>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</si>
  <si>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</si>
  <si>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</si>
  <si>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</si>
  <si>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</si>
  <si>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</si>
  <si>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</si>
  <si>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</si>
  <si>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</si>
  <si>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</si>
  <si>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</si>
  <si>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</si>
  <si>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</si>
  <si>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</si>
  <si>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</si>
  <si>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</si>
  <si>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</si>
  <si>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</si>
  <si>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</si>
  <si>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</si>
  <si>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</si>
  <si>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</si>
  <si>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</si>
  <si>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</si>
  <si>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</si>
  <si>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</si>
  <si>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</si>
  <si>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</si>
  <si>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</si>
  <si>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</si>
  <si>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</si>
  <si>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</si>
  <si>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</si>
  <si>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</si>
  <si>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</si>
  <si>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</si>
  <si>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</si>
  <si>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</si>
  <si>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</si>
  <si>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</si>
  <si>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</si>
  <si>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</si>
  <si>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</si>
  <si>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</si>
  <si>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</si>
  <si>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</si>
  <si>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</si>
  <si>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</si>
  <si>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</si>
  <si>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</si>
  <si>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</si>
  <si>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</si>
  <si>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</si>
  <si>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</si>
  <si>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</si>
  <si>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</si>
  <si>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</si>
  <si>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</si>
  <si>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</si>
  <si>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</si>
  <si>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</si>
  <si>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</si>
  <si>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</si>
  <si>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</si>
  <si>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</si>
  <si>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</si>
  <si>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</si>
  <si>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</si>
  <si>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</si>
  <si>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</si>
  <si>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</si>
  <si>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</si>
  <si>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</si>
  <si>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</si>
  <si>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</si>
  <si>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</si>
  <si>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</si>
  <si>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</si>
  <si>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</si>
  <si>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</si>
  <si>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</si>
  <si>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</si>
  <si>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</si>
  <si>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</si>
  <si>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</si>
  <si>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</si>
  <si>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</si>
  <si>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</si>
  <si>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</si>
  <si>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</si>
  <si>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</si>
  <si>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</si>
  <si>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</si>
  <si>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</si>
  <si>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</si>
  <si>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</si>
  <si>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</si>
  <si>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</si>
  <si>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</si>
  <si>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</si>
  <si>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</si>
  <si>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</si>
  <si>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</si>
  <si>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</si>
  <si>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</si>
  <si>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</si>
  <si>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</si>
  <si>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</si>
  <si>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</si>
  <si>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</si>
  <si>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</si>
  <si>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</si>
  <si>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</si>
  <si>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</si>
  <si>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</si>
  <si>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</si>
  <si>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</si>
  <si>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</si>
  <si>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</si>
  <si>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</si>
  <si>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</si>
  <si>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</si>
  <si>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</si>
  <si>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</si>
  <si>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</si>
  <si>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</si>
  <si>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</si>
  <si>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</si>
  <si>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</si>
  <si>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</si>
  <si>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</si>
  <si>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</si>
  <si>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</si>
  <si>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</si>
  <si>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</si>
  <si>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</si>
  <si>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</si>
  <si>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</si>
  <si>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</si>
  <si>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</si>
  <si>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</si>
  <si>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</si>
  <si>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</si>
  <si>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</si>
  <si>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</si>
  <si>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</si>
  <si>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</si>
  <si>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</si>
  <si>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</si>
  <si>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</si>
  <si>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</si>
  <si>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</si>
  <si>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</si>
  <si>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</si>
  <si>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</si>
  <si>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</si>
  <si>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</si>
  <si>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</si>
  <si>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</si>
  <si>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</si>
  <si>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</si>
  <si>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</si>
  <si>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</si>
  <si>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</si>
  <si>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</si>
  <si>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</si>
  <si>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</si>
  <si>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</si>
  <si>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</si>
  <si>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</si>
  <si>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</si>
  <si>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</si>
  <si>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</si>
  <si>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</si>
  <si>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</si>
  <si>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</si>
  <si>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</si>
  <si>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</si>
  <si>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</si>
  <si>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</si>
  <si>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</si>
  <si>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</si>
  <si>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</si>
  <si>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</si>
  <si>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</si>
  <si>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</si>
  <si>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</si>
  <si>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</si>
  <si>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</si>
  <si>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</si>
  <si>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</si>
  <si>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</si>
  <si>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</si>
  <si>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</si>
  <si>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</si>
  <si>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</si>
  <si>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</si>
  <si>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</si>
  <si>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</si>
  <si>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</si>
  <si>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</si>
  <si>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</si>
  <si>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</si>
  <si>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</si>
  <si>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</si>
  <si>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</si>
  <si>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</si>
  <si>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</si>
  <si>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</si>
  <si>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</si>
  <si>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</si>
  <si>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</si>
  <si>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</si>
  <si>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</si>
  <si>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</si>
  <si>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</si>
  <si>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</si>
  <si>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</si>
  <si>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</si>
  <si>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</si>
  <si>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</si>
  <si>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</si>
  <si>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</si>
  <si>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</si>
  <si>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</si>
  <si>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</si>
  <si>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</si>
  <si>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</si>
  <si>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</si>
  <si>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</si>
  <si>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</si>
  <si>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</si>
  <si>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</si>
  <si>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</si>
  <si>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</si>
  <si>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</si>
  <si>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</si>
  <si>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</si>
  <si>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</si>
  <si>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</si>
  <si>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</si>
  <si>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</si>
  <si>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</si>
  <si>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</si>
  <si>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</si>
  <si>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</si>
  <si>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</si>
  <si>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</si>
  <si>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</si>
  <si>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</si>
  <si>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</si>
  <si>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</si>
  <si>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</si>
  <si>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</si>
  <si>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</si>
  <si>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</si>
  <si>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</si>
  <si>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</si>
  <si>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</si>
  <si>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</si>
  <si>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</si>
  <si>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</si>
  <si>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</si>
  <si>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</si>
  <si>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</si>
  <si>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</si>
  <si>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</si>
  <si>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</si>
  <si>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</si>
  <si>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</si>
  <si>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</si>
  <si>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</si>
  <si>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</si>
  <si>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</si>
  <si>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</si>
  <si>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</si>
  <si>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</si>
  <si>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</si>
  <si>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</si>
  <si>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</si>
  <si>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</si>
  <si>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</si>
  <si>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</si>
  <si>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</si>
  <si>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</si>
  <si>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</si>
  <si>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</si>
  <si>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</si>
  <si>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</si>
  <si>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</si>
  <si>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</si>
  <si>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</si>
  <si>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</si>
  <si>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</si>
  <si>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</si>
  <si>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</si>
  <si>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</si>
  <si>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</si>
  <si>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</si>
  <si>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</si>
  <si>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</si>
  <si>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</si>
  <si>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</si>
  <si>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</si>
  <si>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</si>
  <si>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</si>
  <si>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</si>
  <si>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</si>
  <si>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</si>
  <si>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</si>
  <si>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</si>
  <si>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</si>
  <si>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</si>
  <si>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</si>
  <si>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</si>
  <si>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</si>
  <si>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</si>
  <si>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</si>
  <si>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</si>
  <si>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</si>
  <si>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</si>
  <si>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</si>
  <si>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</si>
  <si>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</si>
  <si>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</si>
  <si>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</si>
  <si>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</si>
  <si>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</si>
  <si>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</si>
  <si>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</si>
  <si>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</si>
  <si>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</si>
  <si>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</si>
  <si>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</si>
  <si>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</si>
  <si>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</si>
  <si>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</si>
  <si>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</si>
  <si>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</si>
  <si>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</si>
  <si>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</si>
  <si>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</si>
  <si>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</si>
  <si>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</si>
  <si>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</si>
  <si>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</si>
  <si>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</si>
  <si>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</si>
  <si>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</si>
  <si>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</si>
  <si>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</si>
  <si>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</si>
  <si>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</si>
  <si>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</si>
  <si>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</si>
  <si>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</si>
  <si>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</si>
  <si>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</si>
  <si>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</si>
  <si>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</si>
  <si>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</si>
  <si>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</si>
  <si>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</si>
  <si>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</si>
  <si>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</si>
  <si>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</si>
  <si>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</si>
  <si>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</si>
  <si>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</si>
  <si>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</si>
  <si>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</si>
  <si>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</si>
  <si>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</si>
  <si>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</si>
  <si>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</si>
  <si>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</si>
  <si>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</si>
  <si>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</si>
  <si>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</si>
  <si>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</si>
  <si>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</si>
  <si>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</si>
  <si>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</si>
  <si>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</si>
  <si>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</si>
  <si>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</si>
  <si>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</si>
  <si>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</si>
  <si>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</si>
  <si>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</si>
  <si>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</si>
  <si>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</si>
  <si>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</si>
  <si>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</si>
  <si>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</si>
  <si>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</si>
  <si>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</si>
  <si>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</si>
  <si>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</si>
  <si>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</si>
  <si>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</si>
  <si>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</si>
  <si>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</si>
  <si>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</si>
  <si>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</si>
  <si>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</si>
  <si>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</si>
  <si>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</si>
  <si>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</si>
  <si>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</si>
  <si>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</si>
  <si>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</si>
  <si>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</si>
  <si>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</si>
  <si>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</si>
  <si>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</si>
  <si>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</si>
  <si>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</si>
  <si>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</si>
  <si>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</si>
  <si>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</si>
  <si>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</si>
  <si>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</si>
  <si>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</si>
  <si>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</si>
  <si>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</si>
  <si>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</si>
  <si>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</si>
  <si>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</si>
  <si>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</si>
  <si>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</si>
  <si>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</si>
  <si>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</si>
  <si>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</si>
  <si>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</si>
  <si>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</si>
  <si>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</si>
  <si>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</si>
  <si>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</si>
  <si>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</si>
  <si>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</si>
  <si>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</si>
  <si>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</si>
  <si>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</si>
  <si>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</si>
  <si>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</si>
  <si>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</si>
  <si>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</si>
  <si>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</si>
  <si>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</si>
  <si>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</si>
  <si>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</si>
  <si>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</si>
  <si>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</si>
  <si>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</si>
  <si>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</si>
  <si>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</si>
  <si>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</si>
  <si>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</si>
  <si>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</si>
  <si>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</si>
  <si>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</si>
  <si>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</si>
  <si>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</si>
  <si>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</si>
  <si>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</si>
  <si>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</si>
  <si>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</si>
  <si>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</si>
  <si>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</si>
  <si>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</si>
  <si>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</si>
  <si>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</si>
  <si>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</si>
  <si>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</si>
  <si>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</si>
  <si>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</si>
  <si>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</si>
  <si>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</si>
  <si>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</si>
  <si>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</si>
  <si>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</si>
  <si>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</si>
  <si>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</si>
  <si>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</si>
  <si>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</si>
  <si>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</si>
  <si>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</si>
  <si>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</si>
  <si>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</si>
  <si>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</si>
  <si>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</si>
  <si>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</si>
  <si>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</si>
  <si>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</si>
  <si>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</si>
  <si>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</si>
  <si>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</si>
  <si>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</si>
  <si>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</si>
  <si>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</si>
  <si>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</si>
  <si>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</si>
  <si>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</si>
  <si>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</si>
  <si>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</si>
  <si>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</si>
  <si>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</si>
  <si>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</si>
  <si>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</si>
  <si>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</si>
  <si>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</si>
  <si>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</si>
  <si>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</si>
  <si>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</si>
  <si>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</si>
  <si>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</si>
  <si>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</si>
  <si>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</si>
  <si>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</si>
  <si>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</si>
  <si>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</si>
  <si>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</si>
  <si>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</si>
  <si>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</si>
  <si>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</si>
  <si>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</si>
  <si>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</si>
  <si>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</si>
  <si>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</si>
  <si>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</si>
  <si>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</si>
  <si>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</si>
  <si>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</si>
  <si>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</si>
  <si>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</si>
  <si>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</si>
  <si>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</si>
  <si>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</si>
  <si>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</si>
  <si>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</si>
  <si>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</si>
  <si>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</si>
  <si>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</si>
  <si>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</si>
  <si>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</si>
  <si>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</si>
  <si>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</si>
  <si>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</si>
  <si>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</si>
  <si>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</si>
  <si>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</si>
  <si>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</si>
  <si>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</si>
  <si>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</si>
  <si>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</si>
  <si>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</si>
  <si>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</si>
  <si>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</si>
  <si>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</si>
  <si>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</si>
  <si>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</si>
  <si>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</si>
  <si>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</si>
  <si>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</si>
  <si>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</si>
  <si>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</si>
  <si>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</si>
  <si>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</si>
  <si>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</si>
  <si>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</si>
  <si>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</si>
  <si>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</si>
  <si>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</si>
  <si>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</si>
  <si>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</si>
  <si>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</si>
  <si>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</si>
  <si>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</si>
  <si>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</si>
  <si>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</si>
  <si>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</si>
  <si>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</si>
  <si>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</si>
  <si>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</si>
  <si>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</si>
  <si>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</si>
  <si>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</si>
  <si>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</si>
  <si>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</si>
  <si>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</si>
  <si>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</si>
  <si>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</si>
  <si>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</si>
  <si>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</si>
  <si>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</si>
  <si>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</si>
  <si>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</si>
  <si>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</si>
  <si>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</si>
  <si>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</si>
  <si>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</si>
  <si>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</si>
  <si>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</si>
  <si>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</si>
  <si>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</si>
  <si>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</si>
  <si>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</si>
  <si>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</si>
  <si>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</si>
  <si>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</si>
  <si>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</si>
  <si>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</si>
  <si>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</si>
  <si>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</si>
  <si>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</si>
  <si>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</si>
  <si>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</si>
  <si>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</si>
  <si>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</si>
  <si>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</si>
  <si>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</si>
  <si>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</si>
  <si>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</si>
  <si>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</si>
  <si>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</si>
  <si>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</si>
  <si>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</si>
  <si>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</si>
  <si>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</si>
  <si>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</si>
  <si>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</si>
  <si>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</si>
  <si>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</si>
  <si>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</si>
  <si>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</si>
  <si>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</si>
  <si>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</si>
  <si>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</si>
  <si>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</si>
  <si>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</si>
  <si>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</si>
  <si>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</si>
  <si>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</si>
  <si>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</si>
  <si>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</si>
  <si>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</si>
  <si>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</si>
  <si>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</si>
  <si>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</si>
  <si>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</si>
  <si>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</si>
  <si>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</si>
  <si>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</si>
  <si>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</si>
  <si>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</si>
  <si>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</si>
  <si>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</si>
  <si>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</si>
  <si>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</si>
  <si>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</si>
  <si>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</si>
  <si>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</si>
  <si>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</si>
  <si>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</si>
  <si>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</si>
  <si>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</si>
  <si>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</si>
  <si>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</si>
  <si>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</si>
  <si>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</si>
  <si>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</si>
  <si>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</si>
  <si>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</si>
  <si>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</si>
  <si>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</si>
  <si>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</si>
  <si>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</si>
  <si>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</si>
  <si>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</si>
  <si>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</si>
  <si>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</si>
  <si>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</si>
  <si>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</si>
  <si>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</si>
  <si>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</si>
  <si>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</si>
  <si>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</si>
  <si>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</si>
  <si>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</si>
  <si>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</si>
  <si>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</si>
  <si>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</si>
  <si>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</si>
  <si>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</si>
  <si>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</si>
  <si>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</si>
  <si>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</si>
  <si>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</si>
  <si>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</si>
  <si>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</si>
  <si>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</si>
  <si>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</si>
  <si>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</si>
  <si>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</si>
  <si>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</si>
  <si>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</si>
  <si>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</si>
  <si>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</si>
  <si>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</si>
  <si>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</si>
  <si>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</si>
  <si>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</si>
  <si>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</si>
  <si>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</si>
  <si>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</si>
  <si>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</si>
  <si>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</si>
  <si>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</si>
  <si>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</si>
  <si>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</si>
  <si>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</si>
  <si>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</si>
  <si>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</si>
  <si>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</si>
  <si>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</si>
  <si>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</si>
  <si>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</si>
  <si>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</si>
  <si>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</si>
  <si>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</si>
  <si>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</si>
  <si>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</si>
  <si>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</si>
  <si>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</si>
  <si>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</si>
  <si>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</si>
  <si>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</si>
  <si>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</si>
  <si>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</si>
  <si>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</si>
  <si>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</si>
  <si>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</si>
  <si>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</si>
  <si>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</si>
  <si>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</si>
  <si>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</si>
  <si>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</si>
  <si>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</si>
  <si>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</si>
  <si>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</si>
  <si>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</si>
  <si>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</si>
  <si>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</si>
  <si>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</si>
  <si>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</si>
  <si>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</si>
  <si>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</si>
  <si>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</si>
  <si>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</si>
  <si>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</si>
  <si>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</si>
  <si>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</si>
  <si>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</si>
  <si>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</si>
  <si>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</si>
  <si>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</si>
  <si>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</si>
  <si>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</si>
  <si>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</si>
  <si>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</si>
  <si>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</si>
  <si>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</si>
  <si>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</si>
  <si>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</si>
  <si>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</si>
  <si>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</si>
  <si>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</si>
  <si>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</si>
  <si>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</si>
  <si>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</si>
  <si>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</si>
  <si>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</si>
  <si>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</si>
  <si>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</si>
  <si>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</si>
  <si>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</si>
  <si>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</si>
  <si>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</si>
  <si>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</si>
  <si>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</si>
  <si>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</si>
  <si>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</si>
  <si>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</si>
  <si>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</si>
  <si>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</si>
  <si>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</si>
  <si>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</si>
  <si>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</si>
  <si>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</si>
  <si>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</si>
  <si>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</si>
  <si>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</si>
  <si>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</si>
  <si>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</si>
  <si>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</si>
  <si>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</si>
  <si>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</si>
  <si>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</si>
  <si>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</si>
  <si>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</si>
  <si>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</si>
  <si>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</si>
  <si>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</si>
  <si>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</si>
  <si>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</si>
  <si>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</si>
  <si>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</si>
  <si>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</si>
  <si>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</si>
  <si>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</si>
  <si>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</si>
  <si>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</si>
  <si>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</si>
  <si>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</si>
  <si>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</si>
  <si>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</si>
  <si>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</si>
  <si>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</si>
  <si>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</si>
  <si>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</si>
  <si>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</si>
  <si>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</si>
  <si>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</si>
  <si>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</si>
  <si>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</si>
  <si>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</si>
  <si>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</si>
  <si>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</si>
  <si>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</si>
  <si>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</si>
  <si>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</si>
  <si>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</si>
  <si>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</si>
  <si>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</si>
  <si>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</si>
  <si>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</si>
  <si>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</si>
  <si>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</si>
  <si>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</si>
  <si>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</si>
  <si>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</si>
  <si>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</si>
  <si>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</si>
  <si>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</si>
  <si>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</si>
  <si>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</si>
  <si>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</si>
  <si>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</si>
  <si>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</si>
  <si>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</si>
  <si>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</si>
  <si>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</si>
  <si>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</si>
  <si>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</si>
  <si>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</si>
  <si>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</si>
  <si>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</si>
  <si>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</si>
  <si>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</si>
  <si>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</si>
  <si>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</si>
  <si>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</si>
  <si>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</si>
  <si>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</si>
  <si>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</si>
  <si>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</si>
  <si>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</si>
  <si>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</si>
  <si>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</si>
  <si>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</si>
  <si>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</si>
  <si>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</si>
  <si>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</si>
  <si>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</si>
  <si>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</si>
  <si>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</si>
  <si>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</si>
  <si>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</si>
  <si>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</si>
  <si>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</si>
  <si>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</si>
  <si>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</si>
  <si>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</si>
  <si>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</si>
  <si>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</si>
  <si>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</si>
  <si>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</si>
  <si>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</si>
  <si>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</si>
  <si>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</si>
  <si>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</si>
  <si>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</si>
  <si>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</si>
  <si>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</si>
  <si>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</si>
  <si>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</si>
  <si>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</si>
  <si>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</si>
  <si>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</si>
  <si>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</si>
  <si>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</si>
  <si>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</si>
  <si>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</si>
  <si>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</si>
  <si>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</si>
  <si>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</si>
  <si>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</si>
  <si>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</si>
  <si>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</si>
  <si>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</si>
  <si>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</si>
  <si>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</si>
  <si>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</si>
  <si>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</si>
  <si>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</si>
  <si>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</si>
  <si>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</si>
  <si>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</si>
  <si>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</si>
  <si>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</si>
  <si>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</si>
  <si>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</si>
  <si>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</si>
  <si>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</si>
  <si>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</si>
  <si>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</si>
  <si>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</si>
  <si>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</si>
  <si>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</si>
  <si>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</si>
  <si>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</si>
  <si>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</si>
  <si>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</si>
  <si>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</si>
  <si>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</si>
  <si>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</si>
  <si>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</si>
  <si>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</si>
  <si>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</si>
  <si>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</si>
  <si>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</si>
  <si>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</si>
  <si>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</si>
  <si>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</si>
  <si>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</si>
  <si>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</si>
  <si>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</si>
  <si>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</si>
  <si>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</si>
  <si>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</si>
  <si>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</si>
  <si>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</si>
  <si>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</si>
  <si>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</si>
  <si>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</si>
  <si>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</si>
  <si>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</si>
  <si>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</si>
  <si>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</si>
  <si>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</si>
  <si>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</si>
  <si>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</si>
  <si>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</si>
  <si>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</si>
  <si>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</si>
  <si>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</si>
  <si>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</si>
  <si>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</si>
  <si>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</si>
  <si>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</si>
  <si>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</si>
  <si>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</si>
  <si>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</si>
  <si>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</si>
  <si>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</si>
  <si>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</si>
  <si>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</si>
  <si>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</si>
  <si>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</si>
  <si>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</si>
  <si>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</si>
  <si>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</si>
  <si>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</si>
  <si>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</si>
  <si>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</si>
  <si>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</si>
  <si>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</si>
  <si>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</si>
  <si>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</si>
  <si>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</si>
  <si>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</si>
  <si>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</si>
  <si>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</si>
  <si>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</si>
  <si>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</si>
  <si>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</si>
  <si>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</si>
  <si>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</si>
  <si>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</si>
  <si>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</si>
  <si>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</si>
  <si>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</si>
  <si>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</si>
  <si>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</si>
  <si>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</si>
  <si>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</si>
  <si>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</si>
  <si>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</si>
  <si>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</si>
  <si>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</si>
  <si>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</si>
  <si>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</si>
  <si>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</si>
  <si>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</si>
  <si>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</si>
  <si>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</si>
  <si>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</si>
  <si>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</si>
  <si>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</si>
  <si>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</si>
  <si>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</si>
  <si>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</si>
  <si>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</si>
  <si>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</si>
  <si>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</si>
  <si>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</si>
  <si>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</si>
  <si>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</si>
  <si>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</si>
  <si>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</si>
  <si>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</si>
  <si>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</si>
  <si>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</si>
  <si>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</si>
  <si>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</si>
  <si>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</si>
  <si>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</si>
  <si>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</si>
  <si>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</si>
  <si>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</si>
  <si>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</si>
  <si>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</si>
  <si>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</si>
  <si>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</si>
  <si>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</si>
  <si>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</si>
  <si>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</si>
  <si>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</si>
  <si>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</si>
  <si>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</si>
  <si>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</si>
  <si>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</si>
  <si>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</si>
  <si>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</si>
  <si>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</si>
  <si>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</si>
  <si>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</si>
  <si>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</si>
  <si>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</si>
  <si>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</si>
  <si>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</si>
  <si>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</si>
  <si>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</si>
  <si>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</si>
  <si>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</si>
  <si>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</si>
  <si>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</si>
  <si>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</si>
  <si>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</si>
  <si>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</si>
  <si>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</si>
  <si>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</si>
  <si>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</si>
  <si>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</si>
  <si>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</si>
  <si>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</si>
  <si>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</si>
  <si>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</si>
  <si>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</si>
  <si>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</si>
  <si>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</si>
  <si>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</si>
  <si>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</si>
  <si>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</si>
  <si>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</si>
  <si>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</si>
  <si>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</si>
  <si>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</si>
  <si>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</si>
  <si>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</si>
  <si>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</si>
  <si>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</si>
  <si>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</si>
  <si>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</si>
  <si>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</si>
  <si>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</si>
  <si>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</si>
  <si>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</si>
  <si>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</si>
  <si>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</si>
  <si>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</si>
  <si>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</si>
  <si>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</si>
  <si>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</si>
  <si>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</si>
  <si>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</si>
  <si>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</si>
  <si>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</si>
  <si>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</si>
  <si>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</si>
  <si>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</si>
  <si>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</si>
  <si>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</si>
  <si>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</si>
  <si>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</si>
  <si>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</si>
  <si>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</si>
  <si>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</si>
  <si>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</si>
  <si>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</si>
  <si>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</si>
  <si>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</si>
  <si>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</si>
  <si>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</si>
  <si>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</si>
  <si>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</si>
  <si>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</si>
  <si>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</si>
  <si>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</si>
  <si>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</si>
  <si>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</si>
  <si>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</si>
  <si>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</si>
  <si>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</si>
  <si>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</si>
  <si>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</si>
  <si>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</si>
  <si>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</si>
  <si>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</si>
  <si>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</si>
  <si>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</si>
  <si>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</si>
  <si>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</si>
  <si>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</si>
  <si>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</si>
  <si>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</si>
  <si>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</si>
  <si>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</si>
  <si>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</si>
  <si>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</si>
  <si>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</si>
  <si>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</si>
  <si>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</si>
  <si>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</si>
  <si>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</si>
  <si>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</si>
  <si>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</si>
  <si>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</si>
  <si>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</si>
  <si>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</si>
  <si>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</si>
  <si>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</si>
  <si>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</si>
  <si>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</si>
  <si>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</si>
  <si>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</si>
  <si>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</si>
  <si>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</si>
  <si>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</si>
  <si>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</si>
  <si>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</si>
  <si>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</si>
  <si>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</si>
  <si>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</si>
  <si>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</si>
  <si>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</si>
  <si>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</si>
  <si>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</si>
  <si>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</si>
  <si>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</si>
  <si>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</si>
  <si>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</si>
  <si>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</si>
  <si>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</si>
  <si>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</si>
  <si>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</si>
  <si>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</si>
  <si>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</si>
  <si>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</si>
  <si>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</si>
  <si>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</si>
  <si>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</si>
  <si>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</si>
  <si>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</si>
  <si>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</si>
  <si>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</si>
  <si>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</si>
  <si>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</si>
  <si>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</si>
  <si>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</si>
  <si>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</si>
  <si>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</si>
  <si>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</si>
  <si>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</si>
  <si>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</si>
  <si>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</si>
  <si>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</si>
  <si>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</si>
  <si>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</si>
  <si>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</si>
  <si>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</si>
  <si>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</si>
  <si>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</si>
  <si>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</si>
  <si>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</si>
  <si>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</si>
  <si>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</si>
  <si>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</si>
  <si>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</si>
  <si>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</si>
  <si>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</si>
  <si>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</si>
  <si>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</si>
  <si>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</si>
  <si>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</si>
  <si>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</si>
  <si>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</si>
  <si>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</si>
  <si>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</si>
  <si>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</si>
  <si>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</si>
  <si>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</si>
  <si>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</si>
  <si>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</si>
  <si>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</si>
  <si>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</si>
  <si>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</si>
  <si>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</si>
  <si>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</si>
  <si>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</si>
  <si>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</si>
  <si>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</si>
  <si>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</si>
  <si>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</si>
  <si>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</si>
  <si>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</si>
  <si>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</si>
  <si>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</si>
  <si>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</si>
  <si>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</si>
  <si>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</si>
  <si>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</si>
  <si>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</si>
  <si>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</si>
  <si>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</si>
  <si>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</si>
  <si>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</si>
  <si>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</si>
  <si>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</si>
  <si>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</si>
  <si>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</si>
  <si>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</si>
  <si>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</si>
  <si>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</si>
  <si>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</si>
  <si>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</si>
  <si>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</si>
  <si>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</si>
  <si>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</si>
  <si>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</si>
  <si>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</si>
  <si>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</si>
  <si>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</si>
  <si>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</si>
  <si>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</si>
  <si>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</si>
  <si>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</si>
  <si>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</si>
  <si>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</si>
  <si>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</si>
  <si>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</si>
  <si>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</si>
  <si>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</si>
  <si>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</si>
  <si>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</si>
  <si>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</si>
  <si>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</si>
  <si>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</si>
  <si>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</si>
  <si>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</si>
  <si>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</si>
  <si>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</si>
  <si>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</si>
  <si>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</si>
  <si>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</si>
  <si>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</si>
  <si>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</si>
  <si>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</si>
  <si>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</si>
  <si>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</si>
  <si>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</si>
  <si>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</si>
  <si>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</si>
  <si>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</si>
  <si>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</si>
  <si>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</si>
  <si>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</si>
  <si>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</si>
  <si>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</si>
  <si>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</si>
  <si>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</si>
  <si>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</si>
  <si>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</si>
  <si>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</si>
  <si>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</si>
  <si>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</si>
  <si>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</si>
  <si>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</si>
  <si>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</si>
  <si>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</si>
  <si>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</si>
  <si>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</si>
  <si>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</si>
  <si>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</si>
  <si>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</si>
  <si>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</si>
  <si>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</si>
  <si>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</si>
  <si>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</si>
  <si>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</si>
  <si>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</si>
  <si>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</si>
  <si>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</si>
  <si>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</si>
  <si>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</si>
  <si>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</si>
  <si>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</si>
  <si>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</si>
  <si>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</si>
  <si>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</si>
  <si>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</si>
  <si>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</si>
  <si>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</si>
  <si>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</si>
  <si>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</si>
  <si>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</si>
  <si>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</si>
  <si>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</si>
  <si>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</si>
  <si>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</si>
  <si>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</si>
  <si>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</si>
  <si>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</si>
  <si>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</si>
  <si>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</si>
  <si>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</si>
  <si>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</si>
  <si>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</si>
  <si>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</si>
  <si>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</si>
  <si>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</si>
  <si>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</si>
  <si>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</si>
  <si>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</si>
  <si>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</si>
  <si>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</si>
  <si>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</si>
  <si>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</si>
  <si>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</si>
  <si>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</si>
  <si>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</si>
  <si>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</si>
  <si>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</si>
  <si>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</si>
  <si>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</si>
  <si>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</si>
  <si>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</si>
  <si>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</si>
  <si>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</si>
  <si>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</si>
  <si>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</si>
  <si>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</si>
  <si>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</si>
  <si>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</si>
  <si>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</si>
  <si>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</si>
  <si>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</si>
  <si>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</si>
  <si>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</si>
  <si>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</si>
  <si>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</si>
  <si>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</si>
  <si>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</si>
  <si>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</si>
  <si>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</si>
  <si>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</si>
  <si>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</si>
  <si>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</si>
  <si>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</si>
  <si>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</si>
  <si>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</si>
  <si>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</si>
  <si>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</si>
  <si>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</si>
  <si>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</si>
  <si>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</si>
  <si>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</si>
  <si>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</si>
  <si>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</si>
  <si>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</si>
  <si>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</si>
  <si>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</si>
  <si>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</si>
  <si>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</si>
  <si>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</si>
  <si>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</si>
  <si>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</si>
  <si>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</si>
  <si>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</si>
  <si>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</si>
  <si>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</si>
  <si>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</si>
  <si>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</si>
  <si>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</si>
  <si>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</si>
  <si>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</si>
  <si>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</si>
  <si>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</si>
  <si>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</si>
  <si>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</si>
  <si>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</si>
  <si>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</si>
  <si>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</si>
  <si>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</si>
  <si>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</si>
  <si>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</si>
  <si>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</si>
  <si>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</si>
  <si>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</si>
  <si>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</si>
  <si>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</si>
  <si>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</si>
  <si>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</si>
  <si>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</si>
  <si>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</si>
  <si>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</si>
  <si>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</si>
  <si>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</si>
  <si>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</si>
  <si>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</si>
  <si>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</si>
  <si>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</si>
  <si>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</si>
  <si>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</si>
  <si>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</si>
  <si>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</si>
  <si>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</si>
  <si>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</si>
  <si>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</si>
  <si>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</si>
  <si>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</si>
  <si>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</si>
  <si>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</si>
  <si>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</si>
  <si>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</si>
  <si>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</si>
  <si>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</si>
  <si>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</si>
  <si>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</si>
  <si>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</si>
  <si>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</si>
  <si>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</si>
  <si>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</si>
  <si>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</si>
  <si>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</si>
  <si>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</si>
  <si>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</si>
  <si>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</si>
  <si>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</si>
  <si>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</si>
  <si>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</si>
  <si>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</si>
  <si>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</si>
  <si>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</si>
  <si>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</si>
  <si>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</si>
  <si>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</si>
  <si>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</si>
  <si>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</si>
  <si>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</si>
  <si>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</si>
  <si>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</si>
  <si>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</si>
  <si>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</si>
  <si>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</si>
  <si>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</si>
  <si>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</si>
  <si>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</si>
  <si>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</si>
  <si>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</si>
  <si>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</si>
  <si>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</si>
  <si>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</si>
  <si>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</si>
  <si>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</si>
  <si>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</si>
  <si>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</si>
  <si>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</si>
  <si>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</si>
  <si>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</si>
  <si>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</si>
  <si>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</si>
  <si>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</si>
  <si>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</si>
  <si>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</si>
  <si>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</si>
  <si>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</si>
  <si>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</si>
  <si>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</si>
  <si>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</si>
  <si>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</si>
  <si>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</si>
  <si>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</si>
  <si>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</si>
  <si>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</si>
  <si>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</si>
  <si>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</si>
  <si>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</si>
  <si>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</si>
  <si>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</si>
  <si>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</si>
  <si>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</si>
  <si>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</si>
  <si>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</si>
  <si>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</si>
  <si>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</si>
  <si>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</si>
  <si>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</si>
  <si>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</si>
  <si>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</si>
  <si>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</si>
  <si>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</si>
  <si>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</si>
  <si>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</si>
  <si>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</si>
  <si>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</si>
  <si>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</si>
  <si>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</si>
  <si>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</si>
  <si>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</si>
  <si>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</si>
  <si>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</si>
  <si>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</si>
  <si>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</si>
  <si>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</si>
  <si>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</si>
  <si>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</si>
  <si>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</si>
  <si>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</si>
  <si>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</si>
  <si>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</si>
  <si>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</si>
  <si>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</si>
  <si>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</si>
  <si>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</si>
  <si>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</si>
  <si>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</si>
  <si>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</si>
  <si>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</si>
  <si>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</si>
  <si>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</si>
  <si>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</si>
  <si>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</si>
  <si>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</si>
  <si>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</si>
  <si>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</si>
  <si>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</si>
  <si>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</si>
  <si>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</si>
  <si>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</si>
  <si>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</si>
  <si>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</si>
  <si>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</si>
  <si>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</si>
  <si>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</si>
  <si>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</si>
  <si>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</si>
  <si>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</si>
  <si>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</si>
  <si>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</si>
  <si>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</si>
  <si>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</si>
  <si>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</si>
  <si>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</si>
  <si>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</si>
  <si>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</si>
  <si>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</si>
  <si>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</si>
  <si>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</si>
  <si>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</si>
  <si>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</si>
  <si>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</si>
  <si>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</si>
  <si>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</si>
  <si>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</si>
  <si>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</si>
  <si>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</si>
  <si>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</si>
  <si>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</si>
  <si>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</si>
  <si>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</si>
  <si>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</si>
  <si>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</si>
  <si>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</si>
  <si>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</si>
  <si>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</si>
  <si>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</si>
  <si>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</si>
  <si>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</si>
  <si>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</si>
  <si>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</si>
  <si>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</si>
  <si>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</si>
  <si>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</si>
  <si>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</si>
  <si>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</si>
  <si>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</si>
  <si>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</si>
  <si>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</si>
  <si>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</si>
  <si>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</si>
  <si>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</si>
  <si>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</si>
  <si>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</si>
  <si>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</si>
  <si>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</si>
  <si>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</si>
  <si>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</si>
  <si>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</si>
  <si>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</si>
  <si>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</si>
  <si>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</si>
  <si>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</si>
  <si>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</si>
  <si>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</si>
  <si>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</si>
  <si>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</si>
  <si>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</si>
  <si>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</si>
  <si>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</si>
  <si>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</si>
  <si>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</si>
  <si>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</si>
  <si>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</si>
  <si>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</si>
  <si>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</si>
  <si>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</si>
  <si>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</si>
  <si>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</si>
  <si>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</si>
  <si>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</si>
  <si>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</si>
  <si>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</si>
  <si>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</si>
  <si>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</si>
  <si>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</si>
  <si>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</si>
  <si>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</si>
  <si>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</si>
  <si>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</si>
  <si>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</si>
  <si>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</si>
  <si>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</si>
  <si>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</si>
  <si>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</si>
  <si>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</si>
  <si>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</si>
  <si>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</si>
  <si>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</si>
  <si>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</si>
  <si>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</si>
  <si>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</si>
  <si>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</si>
  <si>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</si>
  <si>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</si>
  <si>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</si>
  <si>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</si>
  <si>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</si>
  <si>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</si>
  <si>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</si>
  <si>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</si>
  <si>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</si>
  <si>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</si>
  <si>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</si>
  <si>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</si>
  <si>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</si>
  <si>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</si>
  <si>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</si>
  <si>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</si>
  <si>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</si>
  <si>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</si>
  <si>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</si>
  <si>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</si>
  <si>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</si>
  <si>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</si>
  <si>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</si>
  <si>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</si>
  <si>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</si>
  <si>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</si>
  <si>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</si>
  <si>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</si>
  <si>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</si>
  <si>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</si>
  <si>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</si>
  <si>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</si>
  <si>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</si>
  <si>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</si>
  <si>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</si>
  <si>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</si>
  <si>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</si>
  <si>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</si>
  <si>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</si>
  <si>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</si>
  <si>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</si>
  <si>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</si>
  <si>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</si>
  <si>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</si>
  <si>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</si>
  <si>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</si>
  <si>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</si>
  <si>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</si>
  <si>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</si>
  <si>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</si>
  <si>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</si>
  <si>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</si>
  <si>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</si>
  <si>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</si>
  <si>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</si>
  <si>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</si>
  <si>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</si>
  <si>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</si>
  <si>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</si>
  <si>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</si>
  <si>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</si>
  <si>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</si>
  <si>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</si>
  <si>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</si>
  <si>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</si>
  <si>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</si>
  <si>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</si>
  <si>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</si>
  <si>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</si>
  <si>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</si>
  <si>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</si>
  <si>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</si>
  <si>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</si>
  <si>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</si>
  <si>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</si>
  <si>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</si>
  <si>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</si>
  <si>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</si>
  <si>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</si>
  <si>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</si>
  <si>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</si>
  <si>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</si>
  <si>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</si>
  <si>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</si>
  <si>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</si>
  <si>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</si>
  <si>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</si>
  <si>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</si>
  <si>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</si>
  <si>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</si>
  <si>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</si>
  <si>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</si>
  <si>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</si>
  <si>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</si>
  <si>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</si>
  <si>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</si>
  <si>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</si>
  <si>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</si>
  <si>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</si>
  <si>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</si>
  <si>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</si>
  <si>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</si>
  <si>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</si>
  <si>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</si>
  <si>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</si>
  <si>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</si>
  <si>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</si>
  <si>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</si>
  <si>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</si>
  <si>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</si>
  <si>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</si>
  <si>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</si>
  <si>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</si>
  <si>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</si>
  <si>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</si>
  <si>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</si>
  <si>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</si>
  <si>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</si>
  <si>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</si>
  <si>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</si>
  <si>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</si>
  <si>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</si>
  <si>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</si>
  <si>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</si>
  <si>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</si>
  <si>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</si>
  <si>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</si>
  <si>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</si>
  <si>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</si>
  <si>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</si>
  <si>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</si>
  <si>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</si>
  <si>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</si>
  <si>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</si>
  <si>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</si>
  <si>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</si>
  <si>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</si>
  <si>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</si>
  <si>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</si>
  <si>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</si>
  <si>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</si>
  <si>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</si>
  <si>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</si>
  <si>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</si>
  <si>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</si>
  <si>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</si>
  <si>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</si>
  <si>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</si>
  <si>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</si>
  <si>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</si>
  <si>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</si>
  <si>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</si>
  <si>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</si>
  <si>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</si>
  <si>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</si>
  <si>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</si>
  <si>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</si>
  <si>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</si>
  <si>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</si>
  <si>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</si>
  <si>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</si>
  <si>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</si>
  <si>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</si>
  <si>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</si>
  <si>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</si>
  <si>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</si>
  <si>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</si>
  <si>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</si>
  <si>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</si>
  <si>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</si>
  <si>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</si>
  <si>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</si>
  <si>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</si>
  <si>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</si>
  <si>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</si>
  <si>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</si>
  <si>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</si>
  <si>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</si>
  <si>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</si>
  <si>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</si>
  <si>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</si>
  <si>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</si>
  <si>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</si>
  <si>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</si>
  <si>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</si>
  <si>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</si>
  <si>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</si>
  <si>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</si>
  <si>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</si>
  <si>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</si>
  <si>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</si>
  <si>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</si>
  <si>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</si>
  <si>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</si>
  <si>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</si>
  <si>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</si>
  <si>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</si>
  <si>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</si>
  <si>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</si>
  <si>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</si>
  <si>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</si>
  <si>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</si>
  <si>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</si>
  <si>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</si>
  <si>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</si>
  <si>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</si>
  <si>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</si>
  <si>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</si>
  <si>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</si>
  <si>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</si>
  <si>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</si>
  <si>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</si>
  <si>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</si>
  <si>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</si>
  <si>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</si>
  <si>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</si>
  <si>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</si>
  <si>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</si>
  <si>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</si>
  <si>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</si>
  <si>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</si>
  <si>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</si>
  <si>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</si>
  <si>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</si>
  <si>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</si>
  <si>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</si>
  <si>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</si>
  <si>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</si>
  <si>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</si>
  <si>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</si>
  <si>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</si>
  <si>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</si>
  <si>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</si>
  <si>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</si>
  <si>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</si>
  <si>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</si>
  <si>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</si>
  <si>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</si>
  <si>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</si>
  <si>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</si>
  <si>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</si>
  <si>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</si>
  <si>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</si>
  <si>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</si>
  <si>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</si>
  <si>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</si>
  <si>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</si>
  <si>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</si>
  <si>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</si>
  <si>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</si>
  <si>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</si>
  <si>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</si>
  <si>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</si>
  <si>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</si>
  <si>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</si>
  <si>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</si>
  <si>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</si>
  <si>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</si>
  <si>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</si>
  <si>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</si>
  <si>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</si>
  <si>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</si>
  <si>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</si>
  <si>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</si>
  <si>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</si>
  <si>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</si>
  <si>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</si>
  <si>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</si>
  <si>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</si>
  <si>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</si>
  <si>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</si>
  <si>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</si>
  <si>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</si>
  <si>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</si>
  <si>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</si>
  <si>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</si>
  <si>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</si>
  <si>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</si>
  <si>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</si>
  <si>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</si>
  <si>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</si>
  <si>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</si>
  <si>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</si>
  <si>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</si>
  <si>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</si>
  <si>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</si>
  <si>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</si>
  <si>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</si>
  <si>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</si>
  <si>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</si>
  <si>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</si>
  <si>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</si>
  <si>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</si>
  <si>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</si>
  <si>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</si>
  <si>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</si>
  <si>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</si>
  <si>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</si>
  <si>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</si>
  <si>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</si>
  <si>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</si>
  <si>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</si>
  <si>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</si>
  <si>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</si>
  <si>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</si>
  <si>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</si>
  <si>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</si>
  <si>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</si>
  <si>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</si>
  <si>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</si>
  <si>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</si>
  <si>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</si>
  <si>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</si>
  <si>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</si>
  <si>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</si>
  <si>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</si>
  <si>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</si>
  <si>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</si>
  <si>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</si>
  <si>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</si>
  <si>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</si>
  <si>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</si>
  <si>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</si>
  <si>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</si>
  <si>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</si>
  <si>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</si>
  <si>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</si>
  <si>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</si>
  <si>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</si>
  <si>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</si>
  <si>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</si>
  <si>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</si>
  <si>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</si>
  <si>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</si>
  <si>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</si>
  <si>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</si>
  <si>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</si>
  <si>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</si>
  <si>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</si>
  <si>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</si>
  <si>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</si>
  <si>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</si>
  <si>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</si>
  <si>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</si>
  <si>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</si>
  <si>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</si>
  <si>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</si>
  <si>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</si>
  <si>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</si>
  <si>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</si>
  <si>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</si>
  <si>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</si>
  <si>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</si>
  <si>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</si>
  <si>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</si>
  <si>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</si>
  <si>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</si>
  <si>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</si>
  <si>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</si>
  <si>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</si>
  <si>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</si>
  <si>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</si>
  <si>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</si>
  <si>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</si>
  <si>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</si>
  <si>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</si>
  <si>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</si>
  <si>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</si>
  <si>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</si>
  <si>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</si>
  <si>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</si>
  <si>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</si>
  <si>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</si>
  <si>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</si>
  <si>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</si>
  <si>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</si>
  <si>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</si>
  <si>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</si>
  <si>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</si>
  <si>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</si>
  <si>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</si>
  <si>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</si>
  <si>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</si>
  <si>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</si>
  <si>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</si>
  <si>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</si>
  <si>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</si>
  <si>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</si>
  <si>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</si>
  <si>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</si>
  <si>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</si>
  <si>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</si>
  <si>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</si>
  <si>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</si>
  <si>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</si>
  <si>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</si>
  <si>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</si>
  <si>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</si>
  <si>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</si>
  <si>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</si>
  <si>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</si>
  <si>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</si>
  <si>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</si>
  <si>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</si>
  <si>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</si>
  <si>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</si>
  <si>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</si>
  <si>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</si>
  <si>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</si>
  <si>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</si>
  <si>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</si>
  <si>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</si>
  <si>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</si>
  <si>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</si>
  <si>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</si>
  <si>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</si>
  <si>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</si>
  <si>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</si>
  <si>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</si>
  <si>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</si>
  <si>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</si>
  <si>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</si>
  <si>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</si>
  <si>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</si>
  <si>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</si>
  <si>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</si>
  <si>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</si>
  <si>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</si>
  <si>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</si>
  <si>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</si>
  <si>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</si>
  <si>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</si>
  <si>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</si>
  <si>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</si>
  <si>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</si>
  <si>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</si>
  <si>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</si>
  <si>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</si>
  <si>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</si>
  <si>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</si>
  <si>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</si>
  <si>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</si>
  <si>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</si>
  <si>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</si>
  <si>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</si>
  <si>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</si>
  <si>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</si>
  <si>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</si>
  <si>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</si>
  <si>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</si>
  <si>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</si>
  <si>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</si>
  <si>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</si>
  <si>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</si>
  <si>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</si>
  <si>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</si>
  <si>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</si>
  <si>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</si>
  <si>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</si>
  <si>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</si>
  <si>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</si>
  <si>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</si>
  <si>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</si>
  <si>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</si>
  <si>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</si>
  <si>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</si>
  <si>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</si>
  <si>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</si>
  <si>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</si>
  <si>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</si>
  <si>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</si>
  <si>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</si>
  <si>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</si>
  <si>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</si>
  <si>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</si>
  <si>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</si>
  <si>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</si>
  <si>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</si>
  <si>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</si>
  <si>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</si>
  <si>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</si>
  <si>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</si>
  <si>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</si>
  <si>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</si>
  <si>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</si>
  <si>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</si>
  <si>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</si>
  <si>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</si>
  <si>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</si>
  <si>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</si>
  <si>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</si>
  <si>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</si>
  <si>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</si>
  <si>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</si>
  <si>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</si>
  <si>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</si>
  <si>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</si>
  <si>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</si>
  <si>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</si>
  <si>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</si>
  <si>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</si>
  <si>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</si>
  <si>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</si>
  <si>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</si>
  <si>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</si>
  <si>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</si>
  <si>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</si>
  <si>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</si>
  <si>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</si>
  <si>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</si>
  <si>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</si>
  <si>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</si>
  <si>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</si>
  <si>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</si>
  <si>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</si>
  <si>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</si>
  <si>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</si>
  <si>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</si>
  <si>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</si>
  <si>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</si>
  <si>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</si>
  <si>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</si>
  <si>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</si>
  <si>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</si>
  <si>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</si>
  <si>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</si>
  <si>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</si>
  <si>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</si>
  <si>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</si>
  <si>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</si>
  <si>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</si>
  <si>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</si>
  <si>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</si>
  <si>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</si>
  <si>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</si>
  <si>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</si>
  <si>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</si>
  <si>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</si>
  <si>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</si>
  <si>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</si>
  <si>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</si>
  <si>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</si>
  <si>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</si>
  <si>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</si>
  <si>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</si>
  <si>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</si>
  <si>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</si>
  <si>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</si>
  <si>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</si>
  <si>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</si>
  <si>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</si>
  <si>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</si>
  <si>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</si>
  <si>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</si>
  <si>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</si>
  <si>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</si>
  <si>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</si>
  <si>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</si>
  <si>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</si>
  <si>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</si>
  <si>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</si>
  <si>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</si>
  <si>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</si>
  <si>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</si>
  <si>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</si>
  <si>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</si>
  <si>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</si>
  <si>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</si>
  <si>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</si>
  <si>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</si>
  <si>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</si>
  <si>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</si>
  <si>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</si>
  <si>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</si>
  <si>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</si>
  <si>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</si>
  <si>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</si>
  <si>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</si>
  <si>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</si>
  <si>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</si>
  <si>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</si>
  <si>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</si>
  <si>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</si>
  <si>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</si>
  <si>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</si>
  <si>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</si>
  <si>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</si>
  <si>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</si>
  <si>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</si>
  <si>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</si>
  <si>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</si>
  <si>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</si>
  <si>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</si>
  <si>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</si>
  <si>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</si>
  <si>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</si>
  <si>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</si>
  <si>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</si>
  <si>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</si>
  <si>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</si>
  <si>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</si>
  <si>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</si>
  <si>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</si>
  <si>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</si>
  <si>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</si>
  <si>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</si>
  <si>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</si>
  <si>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</si>
  <si>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</si>
  <si>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</si>
  <si>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</si>
  <si>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</si>
  <si>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</si>
  <si>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</si>
  <si>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</si>
  <si>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</si>
  <si>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</si>
  <si>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</si>
  <si>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</si>
  <si>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</si>
  <si>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</si>
  <si>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</si>
  <si>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</si>
  <si>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</si>
  <si>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</si>
  <si>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</si>
  <si>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</si>
  <si>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</si>
  <si>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</si>
  <si>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</si>
  <si>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</si>
  <si>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</si>
  <si>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</si>
  <si>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</si>
  <si>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</si>
  <si>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</si>
  <si>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</si>
  <si>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</si>
  <si>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</si>
  <si>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</si>
  <si>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</si>
  <si>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</si>
  <si>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</si>
  <si>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</si>
  <si>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</si>
  <si>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</si>
  <si>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</si>
  <si>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</si>
  <si>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</si>
  <si>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</si>
  <si>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</si>
  <si>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</si>
  <si>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</si>
  <si>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</si>
  <si>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</si>
  <si>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</si>
  <si>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</si>
  <si>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</si>
  <si>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</si>
  <si>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</si>
  <si>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</si>
  <si>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</si>
  <si>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</si>
  <si>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</si>
  <si>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</si>
  <si>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</si>
  <si>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</si>
  <si>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</si>
  <si>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</si>
  <si>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</si>
  <si>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</si>
  <si>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</si>
  <si>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</si>
  <si>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</si>
  <si>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</si>
  <si>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</si>
  <si>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</si>
  <si>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</si>
  <si>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</si>
  <si>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</si>
  <si>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</si>
  <si>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</si>
  <si>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</si>
  <si>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</si>
  <si>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</si>
  <si>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</si>
  <si>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</si>
  <si>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</si>
  <si>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</si>
  <si>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</si>
  <si>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</si>
  <si>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</si>
  <si>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</si>
  <si>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</si>
  <si>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</si>
  <si>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</si>
  <si>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</si>
  <si>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</si>
  <si>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</si>
  <si>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</si>
  <si>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</si>
  <si>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</si>
  <si>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</si>
  <si>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</si>
  <si>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</si>
  <si>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</si>
  <si>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</si>
  <si>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</si>
  <si>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</si>
  <si>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</si>
  <si>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</si>
  <si>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</si>
  <si>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</si>
  <si>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</si>
  <si>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</si>
  <si>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</si>
  <si>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</si>
  <si>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</si>
  <si>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</si>
  <si>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</si>
  <si>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</si>
  <si>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</si>
  <si>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</si>
  <si>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</si>
  <si>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</si>
  <si>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</si>
  <si>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</si>
  <si>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</si>
  <si>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</si>
  <si>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</si>
  <si>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</si>
  <si>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</si>
  <si>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</si>
  <si>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</si>
  <si>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</si>
  <si>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</si>
  <si>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</si>
  <si>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</si>
  <si>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</si>
  <si>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</si>
  <si>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</si>
  <si>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</si>
  <si>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</si>
  <si>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</si>
  <si>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</si>
  <si>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</si>
  <si>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</si>
  <si>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</si>
  <si>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</si>
  <si>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</si>
  <si>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</si>
  <si>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</si>
  <si>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</si>
  <si>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</si>
  <si>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</si>
  <si>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</si>
  <si>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</si>
  <si>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</si>
  <si>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</si>
  <si>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</si>
  <si>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</si>
  <si>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</si>
  <si>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</si>
  <si>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</si>
  <si>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</si>
  <si>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</si>
  <si>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</si>
  <si>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</si>
  <si>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</si>
  <si>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</si>
  <si>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</si>
  <si>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</si>
  <si>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</si>
  <si>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</si>
  <si>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</si>
  <si>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</si>
  <si>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</si>
  <si>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</si>
  <si>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</si>
  <si>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</si>
  <si>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</si>
  <si>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</si>
  <si>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</si>
  <si>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</si>
  <si>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</si>
  <si>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</si>
  <si>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</si>
  <si>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</si>
  <si>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</si>
  <si>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</si>
  <si>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</si>
  <si>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</si>
  <si>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</si>
  <si>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</si>
  <si>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</si>
  <si>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</si>
  <si>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</si>
  <si>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</si>
  <si>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</si>
  <si>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</si>
  <si>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</si>
  <si>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</si>
  <si>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</si>
  <si>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</si>
  <si>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</si>
  <si>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</si>
  <si>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</si>
  <si>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</si>
  <si>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</si>
  <si>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</si>
  <si>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</si>
  <si>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</si>
  <si>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</si>
  <si>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</si>
  <si>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</si>
  <si>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</si>
  <si>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</si>
  <si>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</si>
  <si>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</si>
  <si>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</si>
  <si>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</si>
  <si>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</si>
  <si>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</si>
  <si>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</si>
  <si>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</si>
  <si>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</si>
  <si>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</si>
  <si>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</si>
  <si>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</si>
  <si>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</si>
  <si>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</si>
  <si>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</si>
  <si>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</si>
  <si>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</si>
  <si>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</si>
  <si>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</si>
  <si>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</si>
  <si>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</si>
  <si>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</si>
  <si>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</si>
  <si>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</si>
  <si>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</si>
  <si>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</si>
  <si>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</si>
  <si>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</si>
  <si>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</si>
  <si>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</si>
  <si>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</si>
  <si>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</si>
  <si>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</si>
  <si>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</si>
  <si>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</si>
  <si>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</si>
  <si>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</si>
  <si>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</si>
  <si>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</si>
  <si>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</si>
  <si>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</si>
  <si>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</si>
  <si>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</si>
  <si>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</si>
  <si>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</si>
  <si>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</si>
  <si>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</si>
  <si>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</si>
  <si>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</si>
  <si>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</si>
  <si>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</si>
  <si>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</si>
  <si>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</si>
  <si>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</si>
  <si>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</si>
  <si>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</si>
  <si>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</si>
  <si>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</si>
  <si>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</si>
  <si>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</si>
  <si>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</si>
  <si>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</si>
  <si>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</si>
  <si>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</si>
  <si>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</si>
  <si>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</si>
  <si>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</si>
  <si>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</si>
  <si>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</si>
  <si>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</si>
  <si>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</si>
  <si>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</si>
  <si>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</si>
  <si>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</si>
  <si>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</si>
  <si>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</si>
  <si>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</si>
  <si>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</si>
  <si>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</si>
  <si>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</si>
  <si>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</si>
  <si>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</si>
  <si>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</si>
  <si>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</si>
  <si>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</si>
  <si>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</si>
  <si>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</si>
  <si>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</si>
  <si>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</si>
  <si>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</si>
  <si>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</si>
  <si>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</si>
  <si>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</si>
  <si>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</si>
  <si>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</si>
  <si>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</si>
  <si>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</si>
  <si>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</si>
  <si>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</si>
  <si>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</si>
  <si>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</si>
  <si>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</si>
  <si>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</si>
  <si>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</si>
  <si>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</si>
  <si>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</si>
  <si>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</si>
  <si>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</si>
  <si>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</si>
  <si>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</si>
  <si>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</si>
  <si>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</si>
  <si>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</si>
  <si>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</si>
  <si>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</si>
  <si>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</si>
  <si>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</si>
  <si>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</si>
  <si>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</si>
  <si>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</si>
  <si>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</si>
  <si>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</si>
  <si>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</si>
  <si>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</si>
  <si>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</si>
  <si>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</si>
  <si>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</si>
  <si>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</si>
  <si>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</si>
  <si>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</si>
  <si>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</si>
  <si>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</si>
  <si>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</si>
  <si>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</si>
  <si>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</si>
  <si>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</si>
  <si>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</si>
  <si>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</si>
  <si>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</si>
  <si>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</si>
  <si>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</si>
  <si>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</si>
  <si>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</si>
  <si>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</si>
  <si>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</si>
  <si>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</si>
  <si>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</si>
  <si>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</si>
  <si>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</si>
  <si>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</si>
  <si>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</si>
  <si>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</si>
  <si>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</si>
  <si>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</si>
  <si>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</si>
  <si>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</si>
  <si>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</si>
  <si>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</si>
  <si>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</si>
  <si>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</si>
  <si>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</si>
  <si>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</si>
  <si>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</si>
  <si>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</si>
  <si>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</si>
  <si>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</si>
  <si>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</si>
  <si>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</si>
  <si>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</si>
  <si>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</si>
  <si>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</si>
  <si>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</si>
  <si>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</si>
  <si>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</si>
  <si>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</si>
  <si>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</si>
  <si>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</si>
  <si>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</si>
  <si>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</si>
  <si>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</si>
  <si>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</si>
  <si>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</si>
  <si>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</si>
  <si>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</si>
  <si>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</si>
  <si>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</si>
  <si>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</si>
  <si>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</si>
  <si>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</si>
  <si>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</si>
  <si>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</si>
  <si>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</si>
  <si>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</si>
  <si>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</si>
  <si>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</si>
  <si>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</si>
  <si>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</si>
  <si>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</si>
  <si>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</si>
  <si>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</si>
  <si>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</si>
  <si>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</si>
  <si>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</si>
  <si>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</si>
  <si>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</si>
  <si>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</si>
  <si>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</si>
  <si>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</si>
  <si>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</si>
  <si>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</si>
  <si>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</si>
  <si>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</si>
  <si>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</si>
  <si>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</si>
  <si>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</si>
  <si>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</si>
  <si>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</si>
  <si>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</si>
  <si>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</si>
  <si>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</si>
  <si>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</si>
  <si>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</si>
  <si>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</si>
  <si>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</si>
  <si>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</si>
  <si>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</si>
  <si>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</si>
  <si>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</si>
  <si>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</si>
  <si>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</si>
  <si>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</si>
  <si>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</si>
  <si>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</si>
  <si>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</si>
  <si>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</si>
  <si>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</si>
  <si>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</si>
  <si>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</si>
  <si>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</si>
  <si>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</si>
  <si>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</si>
  <si>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</si>
  <si>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</si>
  <si>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</si>
  <si>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</si>
  <si>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</si>
  <si>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</si>
  <si>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</si>
  <si>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</si>
  <si>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</si>
  <si>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</si>
  <si>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</si>
  <si>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</si>
  <si>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</si>
  <si>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</si>
  <si>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</si>
  <si>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</si>
  <si>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</si>
  <si>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</si>
  <si>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</si>
  <si>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</si>
  <si>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</si>
  <si>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</si>
  <si>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</si>
  <si>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</si>
  <si>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</si>
  <si>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</si>
  <si>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</si>
  <si>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</si>
  <si>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</si>
  <si>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</si>
  <si>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</si>
  <si>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</si>
  <si>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</si>
  <si>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</si>
  <si>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</si>
  <si>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</si>
  <si>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</si>
  <si>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</si>
  <si>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</si>
  <si>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</si>
  <si>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</si>
  <si>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</si>
  <si>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</si>
  <si>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</si>
  <si>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</si>
  <si>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</si>
  <si>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</si>
  <si>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</si>
  <si>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</si>
  <si>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</si>
  <si>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</si>
  <si>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</si>
  <si>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</si>
  <si>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</si>
  <si>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</si>
  <si>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</si>
  <si>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</si>
  <si>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</si>
  <si>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</si>
  <si>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</si>
  <si>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</si>
  <si>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</si>
  <si>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</si>
  <si>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</si>
  <si>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</si>
  <si>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</si>
  <si>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</si>
  <si>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</si>
  <si>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</si>
  <si>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</si>
  <si>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</si>
  <si>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</si>
  <si>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</si>
  <si>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</si>
  <si>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</si>
  <si>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</si>
  <si>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</si>
  <si>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</si>
  <si>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</si>
  <si>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</si>
  <si>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</si>
  <si>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</si>
  <si>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</si>
  <si>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</si>
  <si>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</si>
  <si>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</si>
  <si>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</si>
  <si>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</si>
  <si>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</si>
  <si>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</si>
  <si>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</si>
  <si>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</si>
  <si>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</si>
  <si>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</si>
  <si>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</si>
  <si>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</si>
  <si>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</si>
  <si>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</si>
  <si>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</si>
  <si>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</si>
  <si>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</si>
  <si>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</si>
  <si>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</si>
  <si>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</si>
  <si>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</si>
  <si>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</si>
  <si>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</si>
  <si>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</si>
  <si>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</si>
  <si>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</si>
  <si>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</si>
  <si>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</si>
  <si>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</si>
  <si>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</si>
  <si>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</si>
  <si>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</si>
  <si>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</si>
  <si>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</si>
  <si>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</si>
  <si>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</si>
  <si>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</si>
  <si>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</si>
  <si>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</si>
  <si>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</si>
  <si>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</si>
  <si>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</si>
  <si>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</si>
  <si>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</si>
  <si>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</si>
  <si>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</si>
  <si>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</si>
  <si>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</si>
  <si>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</si>
  <si>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</si>
  <si>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</si>
  <si>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</si>
  <si>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</si>
  <si>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</si>
  <si>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</si>
  <si>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</si>
  <si>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</si>
  <si>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</si>
  <si>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</si>
  <si>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</si>
  <si>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</si>
  <si>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</si>
  <si>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</si>
  <si>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</si>
  <si>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</si>
  <si>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</si>
  <si>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</si>
  <si>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</si>
  <si>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</si>
  <si>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</si>
  <si>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</si>
  <si>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</si>
  <si>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</si>
  <si>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</si>
  <si>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</si>
  <si>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</si>
  <si>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</si>
  <si>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</si>
  <si>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</si>
  <si>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</si>
  <si>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</si>
  <si>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</si>
  <si>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</si>
  <si>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</si>
  <si>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</si>
  <si>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</si>
  <si>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</si>
  <si>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</si>
  <si>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</si>
  <si>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</si>
  <si>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</si>
  <si>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</si>
  <si>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</si>
  <si>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</si>
  <si>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</si>
  <si>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</si>
  <si>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</si>
  <si>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</si>
  <si>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</si>
  <si>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</si>
  <si>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</si>
  <si>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</si>
  <si>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</si>
  <si>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</si>
  <si>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</si>
  <si>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</si>
  <si>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</si>
  <si>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</si>
  <si>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</si>
  <si>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</si>
  <si>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</si>
  <si>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</si>
  <si>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</si>
  <si>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</si>
  <si>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</si>
  <si>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</si>
  <si>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</si>
  <si>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</si>
  <si>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</si>
  <si>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</si>
  <si>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</si>
  <si>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</si>
  <si>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</si>
  <si>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</si>
  <si>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</si>
  <si>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</si>
  <si>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</si>
  <si>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</si>
  <si>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</si>
  <si>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</si>
  <si>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</si>
  <si>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</si>
  <si>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</si>
  <si>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</si>
  <si>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</si>
  <si>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</si>
  <si>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</si>
  <si>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</si>
  <si>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</si>
  <si>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</si>
  <si>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</si>
  <si>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</si>
  <si>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</si>
  <si>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</si>
  <si>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</si>
  <si>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</si>
  <si>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</si>
  <si>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</si>
  <si>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</si>
  <si>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</si>
  <si>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</si>
  <si>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</si>
  <si>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</si>
  <si>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</si>
  <si>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</si>
  <si>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</si>
  <si>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</si>
  <si>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</si>
  <si>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</si>
  <si>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</si>
  <si>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</si>
  <si>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</si>
  <si>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</si>
  <si>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</si>
  <si>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</si>
  <si>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</si>
  <si>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</si>
  <si>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</si>
  <si>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</si>
  <si>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</si>
  <si>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</si>
  <si>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</si>
  <si>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</si>
  <si>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</si>
  <si>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</si>
  <si>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</si>
  <si>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</si>
  <si>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</si>
  <si>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</si>
  <si>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</si>
  <si>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</si>
  <si>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</si>
  <si>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</si>
  <si>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</si>
  <si>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</si>
  <si>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</si>
  <si>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</si>
  <si>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</si>
  <si>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</si>
  <si>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</si>
  <si>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</si>
  <si>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</si>
  <si>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</si>
  <si>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</si>
  <si>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</si>
  <si>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</si>
  <si>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</si>
  <si>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</si>
  <si>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</si>
  <si>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</si>
  <si>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</si>
  <si>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</si>
  <si>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</si>
  <si>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</si>
  <si>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</si>
  <si>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</si>
  <si>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</si>
  <si>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</si>
  <si>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</si>
  <si>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</si>
  <si>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</si>
  <si>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</si>
  <si>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</si>
  <si>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</si>
  <si>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</si>
  <si>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</si>
  <si>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</si>
  <si>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</si>
  <si>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</si>
  <si>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</si>
  <si>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</si>
  <si>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</si>
  <si>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</si>
  <si>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</si>
  <si>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</si>
  <si>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</si>
  <si>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</si>
  <si>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</si>
  <si>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</si>
  <si>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</si>
  <si>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</si>
  <si>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</si>
  <si>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</si>
  <si>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</si>
  <si>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</si>
  <si>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</si>
  <si>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</si>
  <si>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</si>
  <si>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</si>
  <si>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</si>
  <si>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</si>
  <si>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</si>
  <si>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</si>
  <si>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</si>
  <si>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</si>
  <si>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</si>
  <si>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</si>
  <si>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</si>
  <si>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</si>
  <si>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</si>
  <si>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</si>
  <si>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</si>
  <si>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</si>
  <si>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</si>
  <si>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</si>
  <si>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</si>
  <si>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</si>
  <si>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</si>
  <si>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</si>
  <si>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</si>
  <si>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</si>
  <si>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</si>
  <si>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</si>
  <si>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</si>
  <si>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</si>
  <si>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</si>
  <si>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</si>
  <si>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</si>
  <si>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</si>
  <si>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</si>
  <si>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</si>
  <si>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</si>
  <si>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</si>
  <si>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</si>
  <si>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</si>
  <si>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</si>
  <si>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</si>
  <si>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</si>
  <si>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</si>
  <si>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</si>
  <si>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</si>
  <si>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</si>
  <si>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</si>
  <si>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</si>
  <si>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</si>
  <si>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</si>
  <si>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</si>
  <si>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</si>
  <si>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</si>
  <si>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</si>
  <si>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</si>
  <si>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</si>
  <si>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</si>
  <si>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</si>
  <si>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</si>
  <si>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</si>
  <si>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</si>
  <si>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</si>
  <si>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</si>
  <si>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</si>
  <si>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</si>
  <si>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</si>
  <si>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</si>
  <si>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</si>
  <si>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</si>
  <si>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</si>
  <si>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</si>
  <si>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</si>
  <si>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</si>
  <si>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</si>
  <si>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</si>
  <si>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</si>
  <si>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</si>
  <si>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</si>
  <si>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</si>
  <si>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</si>
  <si>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</si>
  <si>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</si>
  <si>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</si>
  <si>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</si>
  <si>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</si>
  <si>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</si>
  <si>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</si>
  <si>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</si>
  <si>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</si>
  <si>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</si>
  <si>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</si>
  <si>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</si>
  <si>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</si>
  <si>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</si>
  <si>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</si>
  <si>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</si>
  <si>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</si>
  <si>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</si>
  <si>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</si>
  <si>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</si>
  <si>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</si>
  <si>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</si>
  <si>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</si>
  <si>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</si>
  <si>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</si>
  <si>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</si>
  <si>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</si>
  <si>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</si>
  <si>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</si>
  <si>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</si>
  <si>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</si>
  <si>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</si>
  <si>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</si>
  <si>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</si>
  <si>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</si>
  <si>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</si>
  <si>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</si>
  <si>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</si>
  <si>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</si>
  <si>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</si>
  <si>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</si>
  <si>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</si>
  <si>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</si>
  <si>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</si>
  <si>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</si>
  <si>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</si>
  <si>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</si>
  <si>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</si>
  <si>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</si>
  <si>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</si>
  <si>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</si>
  <si>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</si>
  <si>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</si>
  <si>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</si>
  <si>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</si>
  <si>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</si>
  <si>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</si>
  <si>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</si>
  <si>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</si>
  <si>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</si>
  <si>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</si>
  <si>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</si>
  <si>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</si>
  <si>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</si>
  <si>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</si>
  <si>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</si>
  <si>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</si>
  <si>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</si>
  <si>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</si>
  <si>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</si>
  <si>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</si>
  <si>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</si>
  <si>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</si>
  <si>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</si>
  <si>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</si>
  <si>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</si>
  <si>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</si>
  <si>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</si>
  <si>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</si>
  <si>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</si>
  <si>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</si>
  <si>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</si>
  <si>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</si>
  <si>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</si>
  <si>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</si>
  <si>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</si>
  <si>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</si>
  <si>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</si>
  <si>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</si>
  <si>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</si>
  <si>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</si>
  <si>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</si>
  <si>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</si>
  <si>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</si>
  <si>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</si>
  <si>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</si>
  <si>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</si>
  <si>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</si>
  <si>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</si>
  <si>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</si>
  <si>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</si>
  <si>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</si>
  <si>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</si>
  <si>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</si>
  <si>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</si>
  <si>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</si>
  <si>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</si>
  <si>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</si>
  <si>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</si>
  <si>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</si>
  <si>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</si>
  <si>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</si>
  <si>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</si>
  <si>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</si>
  <si>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</si>
  <si>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</si>
  <si>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</si>
  <si>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</si>
  <si>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</si>
  <si>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</si>
  <si>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</si>
  <si>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</si>
  <si>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</si>
  <si>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</si>
  <si>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</si>
  <si>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</si>
  <si>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</si>
  <si>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</si>
  <si>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</si>
  <si>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</si>
  <si>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</si>
  <si>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</si>
  <si>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</si>
  <si>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</si>
  <si>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</si>
  <si>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</si>
  <si>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</si>
  <si>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</si>
  <si>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</si>
  <si>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</si>
  <si>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</si>
  <si>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</si>
  <si>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</si>
  <si>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</si>
  <si>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</si>
  <si>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</si>
  <si>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</si>
  <si>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</si>
  <si>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</si>
  <si>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</si>
  <si>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</si>
  <si>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</si>
  <si>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</si>
  <si>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</si>
  <si>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</si>
  <si>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</si>
  <si>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</si>
  <si>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</si>
  <si>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</si>
  <si>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</si>
  <si>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</si>
  <si>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</si>
  <si>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</si>
  <si>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</si>
  <si>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</si>
  <si>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</si>
  <si>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</si>
  <si>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</si>
  <si>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</si>
  <si>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</si>
  <si>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</si>
  <si>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</si>
  <si>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</si>
  <si>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</si>
  <si>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</si>
  <si>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</si>
  <si>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</si>
  <si>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</si>
  <si>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</si>
  <si>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</si>
  <si>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</si>
  <si>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</si>
  <si>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</si>
  <si>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</si>
  <si>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</si>
  <si>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</si>
  <si>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</si>
  <si>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</si>
  <si>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</si>
  <si>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</si>
  <si>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</si>
  <si>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</si>
  <si>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</si>
  <si>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</si>
  <si>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</si>
  <si>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</si>
  <si>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</si>
  <si>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</si>
  <si>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</si>
  <si>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</si>
  <si>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</si>
  <si>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</si>
  <si>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</si>
  <si>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</si>
  <si>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</si>
  <si>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</si>
  <si>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</si>
  <si>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</si>
  <si>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</si>
  <si>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</si>
  <si>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</si>
  <si>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</si>
  <si>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</si>
  <si>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</si>
  <si>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</si>
  <si>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</si>
  <si>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</si>
  <si>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</si>
  <si>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</si>
  <si>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</si>
  <si>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</si>
  <si>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</si>
  <si>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</si>
  <si>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</si>
  <si>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</si>
  <si>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</si>
  <si>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</si>
  <si>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</si>
  <si>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</si>
  <si>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</si>
  <si>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</si>
  <si>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</si>
  <si>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</si>
  <si>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</si>
  <si>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</si>
  <si>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</si>
  <si>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</si>
  <si>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</si>
  <si>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</si>
  <si>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</si>
  <si>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</si>
  <si>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</si>
  <si>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</si>
  <si>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</si>
  <si>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</si>
  <si>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</si>
  <si>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</si>
  <si>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</si>
  <si>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</si>
  <si>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</si>
  <si>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</si>
  <si>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</si>
  <si>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</si>
  <si>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</si>
  <si>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</si>
  <si>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</si>
  <si>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</si>
  <si>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</si>
  <si>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</si>
  <si>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</si>
  <si>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</si>
  <si>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</si>
  <si>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</si>
  <si>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</si>
  <si>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</si>
  <si>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</si>
  <si>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</si>
  <si>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</si>
  <si>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</si>
  <si>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</si>
  <si>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</si>
  <si>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</si>
  <si>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</si>
  <si>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</si>
  <si>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</si>
  <si>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</si>
  <si>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</si>
  <si>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</si>
  <si>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</si>
  <si>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</si>
  <si>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</si>
  <si>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</si>
  <si>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</si>
  <si>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</si>
  <si>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</si>
  <si>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</si>
  <si>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</si>
  <si>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</si>
  <si>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</si>
  <si>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</si>
  <si>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</si>
  <si>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</si>
  <si>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</si>
  <si>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</si>
  <si>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</si>
  <si>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</si>
  <si>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</si>
  <si>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</si>
  <si>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</si>
  <si>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</si>
  <si>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</si>
  <si>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</si>
  <si>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</si>
  <si>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</si>
  <si>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</si>
  <si>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</si>
  <si>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</si>
  <si>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</si>
  <si>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</si>
  <si>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</si>
  <si>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</si>
  <si>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</si>
  <si>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</si>
  <si>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</si>
  <si>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</si>
  <si>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</si>
  <si>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</si>
  <si>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</si>
  <si>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</si>
  <si>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</si>
  <si>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</si>
  <si>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</si>
  <si>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</si>
  <si>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</si>
  <si>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</si>
  <si>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</si>
  <si>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</si>
  <si>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</si>
  <si>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</si>
  <si>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</si>
  <si>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</si>
  <si>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</si>
  <si>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</si>
  <si>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</si>
  <si>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</si>
  <si>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</si>
  <si>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</si>
  <si>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</si>
  <si>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</si>
  <si>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</si>
  <si>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</si>
  <si>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</si>
  <si>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</si>
  <si>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</si>
  <si>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</si>
  <si>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</si>
  <si>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</si>
  <si>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</si>
  <si>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</si>
  <si>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</si>
  <si>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</si>
  <si>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</si>
  <si>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</si>
  <si>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</si>
  <si>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</si>
  <si>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</si>
  <si>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</si>
  <si>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</si>
  <si>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</si>
  <si>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</si>
  <si>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</si>
  <si>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</si>
  <si>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</si>
  <si>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</si>
  <si>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</si>
  <si>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</si>
  <si>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</si>
  <si>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</si>
  <si>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</si>
  <si>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</si>
  <si>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</si>
  <si>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</si>
  <si>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</si>
  <si>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</si>
  <si>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</si>
  <si>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</si>
  <si>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</si>
  <si>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</si>
  <si>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</si>
  <si>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</si>
  <si>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</si>
  <si>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</si>
  <si>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</si>
  <si>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</si>
  <si>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</si>
  <si>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</si>
  <si>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</si>
  <si>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</si>
  <si>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</si>
  <si>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</si>
  <si>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</si>
  <si>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</si>
  <si>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</si>
  <si>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</si>
  <si>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</si>
  <si>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</si>
  <si>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</si>
  <si>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</si>
  <si>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</si>
  <si>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</si>
  <si>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</si>
  <si>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</si>
  <si>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</si>
  <si>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</si>
  <si>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</si>
  <si>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</si>
  <si>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</si>
  <si>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</si>
  <si>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</si>
  <si>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</si>
  <si>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</si>
  <si>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</si>
  <si>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</si>
  <si>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</si>
  <si>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</si>
  <si>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</si>
  <si>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</si>
  <si>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</si>
  <si>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</si>
  <si>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</si>
  <si>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</si>
  <si>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</si>
  <si>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</si>
  <si>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</si>
  <si>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</si>
  <si>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</si>
  <si>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</si>
  <si>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</si>
  <si>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</si>
  <si>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</si>
  <si>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</si>
  <si>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</si>
  <si>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</si>
  <si>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</si>
  <si>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</si>
  <si>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</si>
  <si>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</si>
  <si>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</si>
  <si>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</si>
  <si>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</si>
  <si>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</si>
  <si>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</si>
  <si>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</si>
  <si>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</si>
  <si>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</si>
  <si>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</si>
  <si>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</si>
  <si>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</si>
  <si>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</si>
  <si>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</si>
  <si>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</si>
  <si>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</si>
  <si>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</si>
  <si>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</si>
  <si>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</si>
  <si>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</si>
  <si>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</si>
  <si>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</si>
  <si>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</si>
  <si>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</si>
  <si>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</si>
  <si>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</si>
  <si>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</si>
  <si>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</si>
  <si>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</si>
  <si>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</si>
  <si>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</si>
  <si>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</si>
  <si>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</si>
  <si>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</si>
  <si>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</si>
  <si>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</si>
  <si>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</si>
  <si>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</si>
  <si>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</si>
  <si>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</si>
  <si>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</si>
  <si>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</si>
  <si>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</si>
  <si>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</si>
  <si>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</si>
  <si>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</si>
  <si>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</si>
  <si>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</si>
  <si>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</si>
  <si>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</si>
  <si>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</si>
  <si>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</si>
  <si>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</si>
  <si>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</si>
  <si>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</si>
  <si>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</si>
  <si>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</si>
  <si>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</si>
  <si>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</si>
  <si>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</si>
  <si>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</si>
  <si>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</si>
  <si>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</si>
  <si>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</si>
  <si>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</si>
  <si>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</si>
  <si>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</si>
  <si>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</si>
  <si>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</si>
  <si>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</si>
  <si>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</si>
  <si>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</si>
  <si>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</si>
  <si>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</si>
  <si>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</si>
  <si>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</si>
  <si>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</si>
  <si>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</si>
  <si>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</si>
  <si>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</si>
  <si>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</si>
  <si>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</si>
  <si>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</si>
  <si>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</si>
  <si>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</si>
  <si>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</si>
  <si>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</si>
  <si>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</si>
  <si>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</si>
  <si>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</si>
  <si>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</si>
  <si>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</si>
  <si>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</si>
  <si>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</si>
  <si>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</si>
  <si>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</si>
  <si>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</si>
  <si>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</si>
  <si>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</si>
  <si>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</si>
  <si>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</si>
  <si>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</si>
  <si>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</si>
  <si>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</si>
  <si>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</si>
  <si>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</si>
  <si>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</si>
  <si>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</si>
  <si>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</si>
  <si>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</si>
  <si>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</si>
  <si>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</si>
  <si>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</si>
  <si>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</si>
  <si>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</si>
  <si>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</si>
  <si>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</si>
  <si>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</si>
  <si>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</si>
  <si>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</si>
  <si>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</si>
  <si>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</si>
  <si>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</si>
  <si>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</si>
  <si>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</si>
  <si>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</si>
  <si>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</si>
  <si>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</si>
  <si>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</si>
  <si>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</si>
  <si>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</si>
  <si>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</si>
  <si>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</si>
  <si>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</si>
  <si>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</si>
  <si>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</si>
  <si>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</si>
  <si>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</si>
  <si>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</si>
  <si>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</si>
  <si>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</si>
  <si>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</si>
  <si>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</si>
  <si>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</si>
  <si>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</si>
  <si>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</si>
  <si>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</si>
  <si>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</si>
  <si>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</si>
  <si>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</si>
  <si>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</si>
  <si>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</si>
  <si>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</si>
  <si>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</si>
  <si>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</si>
  <si>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</si>
  <si>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</si>
  <si>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</si>
  <si>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</si>
  <si>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</si>
  <si>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</si>
  <si>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</si>
  <si>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</si>
  <si>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</si>
  <si>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</si>
  <si>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</si>
  <si>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</si>
  <si>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</si>
  <si>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</si>
  <si>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</si>
  <si>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</si>
  <si>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</si>
  <si>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</si>
  <si>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</si>
  <si>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</si>
  <si>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</si>
  <si>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</si>
  <si>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</si>
  <si>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</si>
  <si>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</si>
  <si>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</si>
  <si>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</si>
  <si>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</si>
  <si>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</si>
  <si>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</si>
  <si>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</si>
  <si>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</si>
  <si>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</si>
  <si>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</si>
  <si>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</si>
  <si>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</si>
  <si>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</si>
  <si>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</si>
  <si>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</si>
  <si>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</si>
  <si>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</si>
  <si>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</si>
  <si>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</si>
  <si>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</si>
  <si>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</si>
  <si>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</si>
  <si>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</si>
  <si>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</si>
  <si>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</si>
  <si>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</si>
  <si>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</si>
  <si>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</si>
  <si>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</si>
  <si>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</si>
  <si>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</si>
  <si>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</si>
  <si>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</si>
  <si>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</si>
  <si>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</si>
  <si>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</si>
  <si>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</si>
  <si>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</si>
  <si>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</si>
  <si>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</si>
  <si>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</si>
  <si>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</si>
  <si>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</si>
  <si>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</si>
  <si>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</si>
  <si>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</si>
  <si>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</si>
  <si>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</si>
  <si>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</si>
  <si>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</si>
  <si>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</si>
  <si>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</si>
  <si>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</si>
  <si>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</si>
  <si>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</si>
  <si>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</si>
  <si>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</si>
  <si>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</si>
  <si>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</si>
  <si>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</si>
  <si>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</si>
  <si>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</si>
  <si>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</si>
  <si>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</si>
  <si>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</si>
  <si>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</si>
  <si>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</si>
  <si>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</si>
  <si>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</si>
  <si>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</si>
  <si>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</si>
  <si>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</si>
  <si>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</si>
  <si>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</si>
  <si>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</si>
  <si>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</si>
  <si>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</si>
  <si>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</si>
  <si>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</si>
  <si>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</si>
  <si>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</si>
  <si>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</si>
  <si>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</si>
  <si>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</si>
  <si>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</si>
  <si>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</si>
  <si>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</si>
  <si>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</si>
  <si>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</si>
  <si>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</si>
  <si>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</si>
  <si>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</si>
  <si>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</si>
  <si>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</si>
  <si>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</si>
  <si>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</si>
  <si>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</si>
  <si>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</si>
  <si>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</si>
  <si>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</si>
  <si>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</si>
  <si>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</si>
  <si>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</si>
  <si>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</si>
  <si>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</si>
  <si>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</si>
  <si>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</si>
  <si>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</si>
  <si>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</si>
  <si>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</si>
  <si>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</si>
  <si>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</si>
  <si>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</si>
  <si>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</si>
  <si>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</si>
  <si>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</si>
  <si>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</si>
  <si>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</si>
  <si>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</si>
  <si>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</si>
  <si>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</si>
  <si>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</si>
  <si>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</si>
  <si>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</si>
  <si>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</si>
  <si>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</si>
  <si>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</si>
  <si>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</si>
  <si>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</si>
  <si>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</si>
  <si>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</si>
  <si>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</si>
  <si>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</si>
  <si>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</si>
  <si>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</si>
  <si>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</si>
  <si>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</si>
  <si>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</si>
  <si>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</si>
  <si>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</si>
  <si>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</si>
  <si>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</si>
  <si>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</si>
  <si>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</si>
  <si>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</si>
  <si>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</si>
  <si>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</si>
  <si>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</si>
  <si>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</si>
  <si>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</si>
  <si>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</si>
  <si>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</si>
  <si>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</si>
  <si>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</si>
  <si>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</si>
  <si>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</si>
  <si>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</si>
  <si>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</si>
  <si>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</si>
  <si>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</si>
  <si>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</si>
  <si>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</si>
  <si>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</si>
  <si>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</si>
  <si>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</si>
  <si>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</si>
  <si>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</si>
  <si>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</si>
  <si>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</si>
  <si>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</si>
  <si>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</si>
  <si>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</si>
  <si>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</si>
  <si>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</si>
  <si>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</si>
  <si>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</si>
  <si>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</si>
  <si>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</si>
  <si>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</si>
  <si>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</si>
  <si>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</si>
  <si>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</si>
  <si>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</si>
  <si>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</si>
  <si>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</si>
  <si>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</si>
  <si>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</si>
  <si>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</si>
  <si>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</si>
  <si>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</si>
  <si>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</si>
  <si>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</si>
  <si>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</si>
  <si>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</si>
  <si>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</si>
  <si>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</si>
  <si>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</si>
  <si>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</si>
  <si>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</si>
  <si>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</si>
  <si>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</si>
  <si>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</si>
  <si>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</si>
  <si>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</si>
  <si>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</si>
  <si>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</si>
  <si>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</si>
  <si>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</si>
  <si>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</si>
  <si>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</si>
  <si>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</si>
  <si>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</si>
  <si>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</si>
  <si>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</si>
  <si>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</si>
  <si>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</si>
  <si>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</si>
  <si>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</si>
  <si>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</si>
  <si>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</si>
  <si>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</si>
  <si>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</si>
  <si>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</si>
  <si>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</si>
  <si>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</si>
  <si>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</si>
  <si>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</si>
  <si>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</si>
  <si>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</si>
  <si>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</si>
  <si>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</si>
  <si>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</si>
  <si>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</si>
  <si>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</si>
  <si>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</si>
  <si>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</si>
  <si>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</si>
  <si>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</si>
  <si>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</si>
  <si>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</si>
  <si>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</si>
  <si>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</si>
  <si>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</si>
  <si>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</si>
  <si>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</si>
  <si>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</si>
  <si>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</si>
  <si>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</si>
  <si>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</si>
  <si>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</si>
  <si>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</si>
  <si>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</si>
  <si>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</si>
  <si>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</si>
  <si>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</si>
  <si>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</si>
  <si>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</si>
  <si>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</si>
  <si>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</si>
  <si>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</si>
  <si>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</si>
  <si>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</si>
  <si>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</si>
  <si>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</si>
  <si>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</si>
  <si>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</si>
  <si>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</si>
  <si>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</si>
  <si>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</si>
  <si>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</si>
  <si>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</si>
  <si>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</si>
  <si>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</si>
  <si>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</si>
  <si>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</si>
  <si>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</si>
  <si>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</si>
  <si>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</si>
  <si>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</si>
  <si>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</si>
  <si>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</si>
  <si>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</si>
  <si>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</si>
  <si>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</si>
  <si>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</si>
  <si>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</si>
  <si>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</si>
  <si>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</si>
  <si>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</si>
  <si>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</si>
  <si>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</si>
  <si>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</si>
  <si>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</si>
  <si>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</si>
  <si>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</si>
  <si>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</si>
  <si>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</si>
  <si>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</si>
  <si>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</si>
  <si>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</si>
  <si>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</si>
  <si>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</si>
  <si>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</si>
  <si>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</si>
  <si>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</si>
  <si>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</si>
  <si>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</si>
  <si>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</si>
  <si>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</si>
  <si>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</si>
  <si>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</si>
  <si>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</si>
  <si>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</si>
  <si>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</si>
  <si>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</si>
  <si>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</si>
  <si>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</si>
  <si>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</si>
  <si>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</si>
  <si>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</si>
  <si>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</si>
  <si>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</si>
  <si>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</si>
  <si>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</si>
  <si>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</si>
  <si>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</si>
  <si>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</si>
  <si>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</si>
  <si>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</si>
  <si>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</si>
  <si>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</si>
  <si>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</si>
  <si>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</si>
  <si>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</si>
  <si>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</si>
  <si>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</si>
  <si>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</si>
  <si>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</si>
  <si>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</si>
  <si>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</si>
  <si>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</si>
  <si>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</si>
  <si>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</si>
  <si>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</si>
  <si>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</si>
  <si>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</si>
  <si>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</si>
  <si>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</si>
  <si>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</si>
  <si>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</si>
  <si>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</si>
  <si>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</si>
  <si>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</si>
  <si>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</si>
  <si>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</si>
  <si>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</si>
  <si>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</si>
  <si>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</si>
  <si>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</si>
  <si>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</si>
  <si>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</si>
  <si>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</si>
  <si>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</si>
  <si>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</si>
  <si>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</si>
  <si>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</si>
  <si>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</si>
  <si>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</si>
  <si>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</si>
  <si>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</si>
  <si>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</si>
  <si>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</si>
  <si>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</si>
  <si>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</si>
  <si>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</si>
  <si>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</si>
  <si>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</si>
  <si>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</si>
  <si>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</si>
  <si>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</si>
  <si>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</si>
  <si>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</si>
  <si>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</si>
  <si>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</si>
  <si>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</si>
  <si>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</si>
  <si>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</si>
  <si>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</si>
  <si>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</si>
  <si>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</si>
  <si>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</si>
  <si>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</si>
  <si>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</si>
  <si>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</si>
  <si>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</si>
  <si>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</si>
  <si>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</si>
  <si>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</si>
  <si>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</si>
  <si>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</si>
  <si>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</si>
  <si>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</si>
  <si>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</si>
  <si>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</si>
  <si>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</si>
  <si>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</si>
  <si>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</si>
  <si>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</si>
  <si>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</si>
  <si>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</si>
  <si>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</si>
  <si>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</si>
  <si>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</si>
  <si>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</si>
  <si>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</si>
  <si>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</si>
  <si>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</si>
  <si>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</si>
  <si>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</si>
  <si>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</si>
  <si>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</si>
  <si>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</si>
  <si>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</si>
  <si>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</si>
  <si>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</si>
  <si>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</si>
  <si>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</si>
  <si>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</si>
  <si>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</si>
  <si>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</si>
  <si>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</si>
  <si>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</si>
  <si>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</si>
  <si>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</si>
  <si>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</si>
  <si>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</si>
  <si>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</si>
  <si>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</si>
  <si>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</si>
  <si>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</si>
  <si>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</si>
  <si>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</si>
  <si>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</si>
  <si>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</si>
  <si>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</si>
  <si>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</si>
  <si>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</si>
  <si>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</si>
  <si>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</si>
  <si>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</si>
  <si>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</si>
  <si>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</si>
  <si>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</si>
  <si>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</si>
  <si>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</si>
  <si>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</si>
  <si>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</si>
  <si>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</si>
  <si>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</si>
  <si>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</si>
  <si>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</si>
  <si>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</si>
  <si>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</si>
  <si>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</si>
  <si>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</si>
  <si>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</si>
  <si>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</si>
  <si>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</si>
  <si>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</si>
  <si>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</si>
  <si>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</si>
  <si>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</si>
  <si>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</si>
  <si>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</si>
  <si>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</si>
  <si>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</si>
  <si>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</si>
  <si>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</si>
  <si>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</si>
  <si>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</si>
  <si>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</si>
  <si>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</si>
  <si>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</si>
  <si>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</si>
  <si>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</si>
  <si>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</si>
  <si>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</si>
  <si>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</si>
  <si>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</si>
  <si>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</si>
  <si>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</si>
  <si>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</si>
  <si>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</si>
  <si>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</si>
  <si>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</si>
  <si>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</si>
  <si>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</si>
  <si>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</si>
  <si>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</si>
  <si>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</si>
  <si>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</si>
  <si>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</si>
  <si>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</si>
  <si>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</si>
  <si>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</si>
  <si>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</si>
  <si>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</si>
  <si>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</si>
  <si>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</si>
  <si>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</si>
  <si>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</si>
  <si>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</si>
  <si>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</si>
  <si>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</si>
  <si>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</si>
  <si>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</si>
  <si>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</si>
  <si>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</si>
  <si>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</si>
  <si>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</si>
  <si>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</si>
  <si>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</si>
  <si>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</si>
  <si>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</si>
  <si>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</si>
  <si>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</si>
  <si>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</si>
  <si>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</si>
  <si>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</si>
  <si>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</si>
  <si>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</si>
  <si>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</si>
  <si>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</si>
  <si>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</si>
  <si>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</si>
  <si>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</si>
  <si>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</si>
  <si>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</si>
  <si>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</si>
  <si>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</si>
  <si>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</si>
  <si>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</si>
  <si>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</si>
  <si>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</si>
  <si>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</si>
  <si>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</si>
  <si>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</si>
  <si>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</si>
  <si>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</si>
  <si>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</si>
  <si>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</si>
  <si>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</si>
  <si>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</si>
  <si>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</si>
  <si>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</si>
  <si>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</si>
  <si>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</si>
  <si>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</si>
  <si>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</si>
  <si>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</si>
  <si>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</si>
  <si>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</si>
  <si>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</si>
  <si>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</si>
  <si>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</si>
  <si>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</si>
  <si>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</si>
  <si>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</si>
  <si>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</si>
  <si>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</si>
  <si>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</si>
  <si>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</si>
  <si>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</si>
  <si>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</si>
  <si>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</si>
  <si>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</si>
  <si>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</si>
  <si>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</si>
  <si>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</si>
  <si>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</si>
  <si>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</si>
  <si>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</si>
  <si>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</si>
  <si>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</si>
  <si>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</si>
  <si>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</si>
  <si>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</si>
  <si>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</si>
  <si>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</si>
  <si>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</si>
  <si>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</si>
  <si>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</si>
  <si>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</si>
  <si>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</si>
  <si>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</si>
  <si>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</si>
  <si>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</si>
  <si>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</si>
  <si>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</si>
  <si>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</si>
  <si>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</si>
  <si>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</si>
  <si>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</si>
  <si>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</si>
  <si>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</si>
  <si>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</si>
  <si>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</si>
  <si>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</si>
  <si>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</si>
  <si>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</si>
  <si>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</si>
  <si>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</si>
  <si>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</si>
  <si>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</si>
  <si>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</si>
  <si>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</si>
  <si>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</si>
  <si>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</si>
  <si>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</si>
  <si>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</si>
  <si>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</si>
  <si>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</si>
  <si>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</si>
  <si>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</si>
  <si>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</si>
  <si>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</si>
  <si>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</si>
  <si>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</si>
  <si>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</si>
  <si>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</si>
  <si>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</si>
  <si>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</si>
  <si>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</si>
  <si>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</si>
  <si>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</si>
  <si>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</si>
  <si>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</si>
  <si>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</si>
  <si>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</si>
  <si>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</si>
  <si>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</si>
  <si>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</si>
  <si>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</si>
  <si>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</si>
  <si>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</si>
  <si>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</si>
  <si>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</si>
  <si>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</si>
  <si>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</si>
  <si>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</si>
  <si>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</si>
  <si>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</si>
  <si>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</si>
  <si>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</si>
  <si>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</si>
  <si>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</si>
  <si>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</si>
  <si>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</si>
  <si>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</si>
  <si>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</si>
  <si>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</si>
  <si>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</si>
  <si>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</si>
  <si>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</si>
  <si>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</si>
  <si>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</si>
  <si>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</si>
  <si>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</si>
  <si>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</si>
  <si>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</si>
  <si>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</si>
  <si>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</si>
  <si>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</si>
  <si>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</si>
  <si>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</si>
  <si>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</si>
  <si>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</si>
  <si>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</si>
  <si>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</si>
  <si>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</si>
  <si>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</si>
  <si>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</si>
  <si>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</si>
  <si>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</si>
  <si>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</si>
  <si>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</si>
  <si>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</si>
  <si>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</si>
  <si>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</si>
  <si>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</si>
  <si>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</si>
  <si>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</si>
  <si>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</si>
  <si>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</si>
  <si>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</si>
  <si>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</si>
  <si>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</si>
  <si>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</si>
  <si>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</si>
  <si>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</si>
  <si>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</si>
  <si>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</si>
  <si>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</si>
  <si>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</si>
  <si>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</si>
  <si>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</si>
  <si>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</si>
  <si>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</si>
  <si>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</si>
  <si>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</si>
  <si>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</si>
  <si>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</si>
  <si>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</si>
  <si>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</si>
  <si>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</si>
  <si>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</si>
  <si>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</si>
  <si>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</si>
  <si>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</si>
  <si>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</si>
  <si>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</si>
  <si>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</si>
  <si>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</si>
  <si>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</si>
  <si>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</si>
  <si>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</si>
  <si>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</si>
  <si>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</si>
  <si>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</si>
  <si>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</si>
  <si>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</si>
  <si>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</si>
  <si>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</si>
  <si>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</si>
  <si>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</si>
  <si>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</si>
  <si>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</si>
  <si>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</si>
  <si>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</si>
  <si>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</si>
  <si>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</si>
  <si>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</si>
  <si>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</si>
  <si>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</si>
  <si>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</si>
  <si>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</si>
  <si>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</si>
  <si>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</si>
  <si>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</si>
  <si>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</si>
  <si>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</si>
  <si>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</si>
  <si>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</si>
  <si>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</si>
  <si>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</si>
  <si>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</si>
  <si>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</si>
  <si>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</si>
  <si>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</si>
  <si>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</si>
  <si>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</si>
  <si>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</si>
  <si>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</si>
  <si>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</si>
  <si>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</si>
  <si>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</si>
  <si>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</si>
  <si>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</si>
  <si>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</si>
  <si>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</si>
  <si>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</si>
  <si>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</si>
  <si>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</si>
  <si>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</si>
  <si>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</si>
  <si>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</si>
  <si>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</si>
  <si>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</si>
  <si>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</si>
  <si>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</si>
  <si>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</si>
  <si>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</si>
  <si>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</si>
  <si>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</si>
  <si>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</si>
  <si>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</si>
  <si>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</si>
  <si>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</si>
  <si>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</si>
  <si>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</si>
  <si>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</si>
  <si>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</si>
  <si>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</si>
  <si>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</si>
  <si>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</si>
  <si>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</si>
  <si>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</si>
  <si>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</si>
  <si>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</si>
  <si>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</si>
  <si>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</si>
  <si>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</si>
  <si>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</si>
  <si>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</si>
  <si>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</si>
  <si>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</si>
  <si>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</si>
  <si>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</si>
  <si>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</si>
  <si>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</si>
  <si>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</si>
  <si>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</si>
  <si>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</si>
  <si>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</si>
  <si>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</si>
  <si>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</si>
  <si>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</si>
  <si>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</si>
  <si>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</si>
  <si>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</si>
  <si>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</si>
  <si>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</si>
  <si>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</si>
  <si>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</si>
  <si>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</si>
  <si>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</si>
  <si>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</si>
  <si>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</si>
  <si>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</si>
  <si>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</si>
  <si>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</si>
  <si>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</si>
  <si>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</si>
  <si>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</si>
  <si>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</si>
  <si>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</si>
  <si>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</si>
  <si>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</si>
  <si>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</si>
  <si>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</si>
  <si>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</si>
  <si>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</si>
  <si>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</si>
  <si>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</si>
  <si>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</si>
  <si>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</si>
  <si>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</si>
  <si>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</si>
  <si>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</si>
  <si>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</si>
  <si>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</si>
  <si>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</si>
  <si>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</si>
  <si>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</si>
  <si>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</si>
  <si>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</si>
  <si>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</si>
  <si>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</si>
  <si>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</si>
  <si>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</si>
  <si>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</si>
  <si>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</si>
  <si>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</si>
  <si>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</si>
  <si>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</si>
  <si>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</si>
  <si>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</si>
  <si>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</si>
  <si>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</si>
  <si>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</si>
  <si>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</si>
  <si>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</si>
  <si>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</si>
  <si>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</si>
  <si>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</si>
  <si>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</si>
  <si>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</si>
  <si>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</si>
  <si>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</si>
  <si>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</si>
  <si>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</si>
  <si>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</si>
  <si>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</si>
  <si>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</si>
  <si>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</si>
  <si>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</si>
  <si>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</si>
  <si>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</si>
  <si>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</si>
  <si>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</si>
  <si>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</si>
  <si>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</si>
  <si>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</si>
  <si>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</si>
  <si>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</si>
  <si>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</si>
  <si>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</si>
  <si>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</si>
  <si>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</si>
  <si>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</si>
  <si>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</si>
  <si>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</si>
  <si>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</si>
  <si>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</si>
  <si>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</si>
  <si>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</si>
  <si>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</si>
  <si>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</si>
  <si>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</si>
  <si>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</si>
  <si>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</si>
  <si>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</si>
  <si>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</si>
  <si>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</si>
  <si>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</si>
  <si>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</si>
  <si>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</si>
  <si>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</si>
  <si>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</si>
  <si>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</si>
  <si>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</si>
  <si>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</si>
  <si>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</si>
  <si>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</si>
  <si>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</si>
  <si>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</si>
  <si>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</si>
  <si>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</si>
  <si>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</si>
  <si>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</si>
  <si>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</si>
  <si>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</si>
  <si>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</si>
  <si>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</si>
  <si>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</si>
  <si>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</si>
  <si>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</si>
  <si>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</si>
  <si>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</si>
  <si>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</si>
  <si>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</si>
  <si>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</si>
  <si>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</si>
  <si>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</si>
  <si>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</si>
  <si>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</si>
  <si>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</si>
  <si>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</si>
  <si>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</si>
  <si>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</si>
  <si>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</si>
  <si>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</si>
  <si>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</si>
  <si>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</si>
  <si>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</si>
  <si>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</si>
  <si>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</si>
  <si>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</si>
  <si>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</si>
  <si>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</si>
  <si>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</si>
  <si>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</si>
  <si>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</si>
  <si>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</si>
  <si>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</si>
  <si>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</si>
  <si>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</si>
  <si>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</si>
  <si>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</si>
  <si>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</si>
  <si>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</si>
  <si>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</si>
  <si>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</si>
  <si>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</si>
  <si>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</si>
  <si>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</si>
  <si>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</si>
  <si>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</si>
  <si>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</si>
  <si>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</si>
  <si>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</si>
  <si>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</si>
  <si>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</si>
  <si>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</si>
  <si>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</si>
  <si>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</si>
  <si>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</si>
  <si>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</si>
  <si>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</si>
  <si>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</si>
  <si>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</si>
  <si>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</si>
  <si>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</si>
  <si>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</si>
  <si>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</si>
  <si>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</si>
  <si>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</si>
  <si>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</si>
  <si>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</si>
  <si>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</si>
  <si>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</si>
  <si>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</si>
  <si>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</si>
  <si>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</si>
  <si>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</si>
  <si>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</si>
  <si>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</si>
  <si>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</si>
  <si>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</si>
  <si>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</si>
  <si>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</si>
  <si>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</si>
  <si>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</si>
  <si>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</si>
  <si>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</si>
  <si>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</si>
  <si>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</si>
  <si>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</si>
  <si>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</si>
  <si>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</si>
  <si>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</si>
  <si>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</si>
  <si>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</si>
  <si>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</si>
  <si>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</si>
  <si>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</si>
  <si>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</si>
  <si>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</si>
  <si>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</si>
  <si>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</si>
  <si>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</si>
  <si>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</si>
  <si>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</si>
  <si>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</si>
  <si>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</si>
  <si>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</si>
  <si>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</si>
  <si>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</si>
  <si>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</si>
  <si>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</si>
  <si>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</si>
  <si>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</si>
  <si>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</si>
  <si>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</si>
  <si>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</si>
  <si>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</si>
  <si>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</si>
  <si>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</si>
  <si>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</si>
  <si>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</si>
  <si>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</si>
  <si>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</si>
  <si>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</si>
  <si>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</si>
  <si>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</si>
  <si>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</si>
  <si>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</si>
  <si>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</si>
  <si>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</si>
  <si>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</si>
  <si>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</si>
  <si>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</si>
  <si>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</si>
  <si>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</si>
  <si>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</si>
  <si>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</si>
  <si>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</si>
  <si>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</si>
  <si>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</si>
  <si>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</si>
  <si>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</si>
  <si>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</si>
  <si>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</si>
  <si>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</si>
  <si>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</si>
  <si>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</si>
  <si>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</si>
  <si>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</si>
  <si>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</si>
  <si>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</si>
  <si>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</si>
  <si>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</si>
  <si>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</si>
  <si>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</si>
  <si>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</si>
  <si>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</si>
  <si>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</si>
  <si>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</si>
  <si>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</si>
  <si>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</si>
  <si>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</si>
  <si>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</si>
  <si>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</si>
  <si>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</si>
  <si>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</si>
  <si>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</si>
  <si>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</si>
  <si>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</si>
  <si>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</si>
  <si>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</si>
  <si>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</si>
  <si>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</si>
  <si>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</si>
  <si>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</si>
  <si>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</si>
  <si>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</si>
  <si>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</si>
  <si>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</si>
  <si>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</si>
  <si>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</si>
  <si>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</si>
  <si>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</si>
  <si>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</si>
  <si>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</si>
  <si>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</si>
  <si>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</si>
  <si>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</si>
  <si>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</si>
  <si>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</si>
  <si>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</si>
  <si>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</si>
  <si>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</si>
  <si>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</si>
  <si>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</si>
  <si>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</si>
  <si>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</si>
  <si>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</si>
  <si>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</si>
  <si>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</si>
  <si>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</si>
  <si>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</si>
  <si>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</si>
  <si>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</si>
  <si>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</si>
  <si>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</si>
  <si>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</si>
  <si>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</si>
  <si>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</si>
  <si>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</si>
  <si>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</si>
  <si>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</si>
  <si>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</si>
  <si>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</si>
  <si>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</si>
  <si>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</si>
  <si>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</si>
  <si>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</si>
  <si>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</si>
  <si>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</si>
  <si>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</si>
  <si>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</si>
  <si>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</si>
  <si>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</si>
  <si>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</si>
  <si>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</si>
  <si>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</si>
  <si>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</si>
  <si>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</si>
  <si>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</si>
  <si>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</si>
  <si>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</si>
  <si>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</si>
  <si>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</si>
  <si>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</si>
  <si>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</si>
  <si>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</si>
  <si>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</si>
  <si>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</si>
  <si>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</si>
  <si>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</si>
  <si>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</si>
  <si>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</si>
  <si>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</si>
  <si>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</si>
  <si>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</si>
  <si>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</si>
  <si>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</si>
  <si>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</si>
  <si>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</si>
  <si>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</si>
  <si>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</si>
  <si>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</si>
  <si>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</si>
  <si>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</si>
  <si>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</si>
  <si>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</si>
  <si>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</si>
  <si>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</si>
  <si>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</si>
  <si>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</si>
  <si>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</si>
  <si>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</si>
  <si>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</si>
  <si>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</si>
  <si>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</si>
  <si>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</si>
  <si>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</si>
  <si>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</si>
  <si>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</si>
  <si>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</si>
  <si>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</si>
  <si>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</si>
  <si>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</si>
  <si>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</si>
  <si>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</si>
  <si>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</si>
  <si>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</si>
  <si>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</si>
  <si>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</si>
  <si>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</si>
  <si>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</si>
  <si>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</si>
  <si>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</si>
  <si>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</si>
  <si>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</si>
  <si>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</si>
  <si>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</si>
  <si>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</si>
  <si>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</si>
  <si>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</si>
  <si>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</si>
  <si>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</si>
  <si>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</si>
  <si>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</si>
  <si>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</si>
  <si>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</si>
  <si>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</si>
  <si>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</si>
  <si>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</si>
  <si>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</si>
  <si>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</si>
  <si>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</si>
  <si>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</si>
  <si>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</si>
  <si>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</si>
  <si>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</si>
  <si>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</si>
  <si>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</si>
  <si>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</si>
  <si>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</si>
  <si>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</si>
  <si>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</si>
  <si>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</si>
  <si>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</si>
  <si>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</si>
  <si>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</si>
  <si>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</si>
  <si>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</si>
  <si>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</si>
  <si>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</si>
  <si>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</si>
  <si>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</si>
  <si>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</si>
  <si>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</si>
  <si>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</si>
  <si>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</si>
  <si>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</si>
  <si>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</si>
  <si>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</si>
  <si>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</si>
  <si>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</si>
  <si>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</si>
  <si>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</si>
  <si>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</si>
  <si>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</si>
  <si>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</si>
  <si>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</si>
  <si>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</si>
  <si>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</si>
  <si>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</si>
  <si>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</si>
  <si>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</si>
  <si>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</si>
  <si>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</si>
  <si>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</si>
  <si>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</si>
  <si>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</si>
  <si>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</si>
  <si>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</si>
  <si>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</si>
  <si>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</si>
  <si>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</si>
  <si>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</si>
  <si>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</si>
  <si>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</si>
  <si>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</si>
  <si>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</si>
  <si>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</si>
  <si>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</si>
  <si>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</si>
  <si>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</si>
  <si>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</si>
  <si>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</si>
  <si>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</si>
  <si>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</si>
  <si>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</si>
  <si>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</si>
  <si>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</si>
  <si>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</si>
  <si>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</si>
  <si>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</si>
  <si>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</si>
  <si>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</si>
  <si>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</si>
  <si>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</si>
  <si>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</si>
  <si>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</si>
  <si>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</si>
  <si>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</si>
  <si>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</si>
  <si>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</si>
  <si>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</si>
  <si>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</si>
  <si>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</si>
  <si>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</si>
  <si>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</si>
  <si>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</si>
  <si>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</si>
  <si>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</si>
  <si>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</si>
  <si>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</si>
  <si>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</si>
  <si>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</si>
  <si>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</si>
  <si>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</si>
  <si>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</si>
  <si>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</si>
  <si>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</si>
  <si>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</si>
  <si>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</si>
  <si>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</si>
  <si>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</si>
  <si>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</si>
  <si>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</si>
  <si>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</si>
  <si>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</si>
  <si>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</si>
  <si>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</si>
  <si>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</si>
  <si>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</si>
  <si>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</si>
  <si>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</si>
  <si>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</si>
  <si>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</si>
  <si>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</si>
  <si>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</si>
  <si>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</si>
  <si>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</si>
  <si>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</si>
  <si>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</si>
  <si>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</si>
  <si>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</si>
  <si>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</si>
  <si>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</si>
  <si>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</si>
  <si>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</si>
  <si>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</si>
  <si>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</si>
  <si>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</si>
  <si>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</si>
  <si>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</si>
  <si>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</si>
  <si>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</si>
  <si>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</si>
  <si>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</si>
  <si>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</si>
  <si>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</si>
  <si>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</si>
  <si>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</si>
  <si>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</si>
  <si>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</si>
  <si>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</si>
  <si>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</si>
  <si>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</si>
  <si>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</si>
  <si>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</si>
  <si>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</si>
  <si>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</si>
  <si>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</si>
  <si>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</si>
  <si>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</si>
  <si>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</si>
  <si>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</si>
  <si>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</si>
  <si>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</si>
  <si>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</si>
  <si>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</si>
  <si>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</si>
  <si>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</si>
  <si>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</si>
  <si>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</si>
  <si>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</si>
  <si>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</si>
  <si>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</si>
  <si>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</si>
  <si>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</si>
  <si>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</si>
  <si>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</si>
  <si>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</si>
  <si>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</si>
  <si>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</si>
  <si>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</si>
  <si>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</si>
  <si>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</si>
  <si>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</si>
  <si>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</si>
  <si>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</si>
  <si>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</si>
  <si>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</si>
  <si>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</si>
  <si>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</si>
  <si>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</si>
  <si>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</si>
  <si>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</si>
  <si>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</si>
  <si>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</si>
  <si>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</si>
  <si>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</si>
  <si>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</si>
  <si>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</si>
  <si>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</si>
  <si>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</si>
  <si>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</si>
  <si>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</si>
  <si>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</si>
  <si>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</si>
  <si>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</si>
  <si>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</si>
  <si>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</si>
  <si>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</si>
  <si>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</si>
  <si>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</si>
  <si>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</si>
  <si>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</si>
  <si>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</si>
  <si>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</si>
  <si>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</si>
  <si>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</si>
  <si>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</si>
  <si>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</si>
  <si>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</si>
  <si>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</si>
  <si>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</si>
  <si>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</si>
  <si>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</si>
  <si>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</si>
  <si>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</si>
  <si>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</si>
  <si>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</si>
  <si>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</si>
  <si>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</si>
  <si>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</si>
  <si>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</si>
  <si>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</si>
  <si>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</si>
  <si>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</si>
  <si>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</si>
  <si>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</si>
  <si>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</si>
  <si>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</si>
  <si>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</si>
  <si>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</si>
  <si>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</si>
  <si>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</si>
  <si>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</si>
  <si>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</si>
  <si>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</si>
  <si>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</si>
  <si>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</si>
  <si>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</si>
  <si>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</si>
  <si>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</si>
  <si>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</si>
  <si>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</si>
  <si>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</si>
  <si>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</si>
  <si>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</si>
  <si>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</si>
  <si>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</si>
  <si>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</si>
  <si>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</si>
  <si>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</si>
  <si>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</si>
  <si>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</si>
  <si>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</si>
  <si>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</si>
  <si>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</si>
  <si>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</si>
  <si>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</si>
  <si>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</si>
  <si>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</si>
  <si>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</si>
  <si>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</si>
  <si>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</si>
  <si>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</si>
  <si>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</si>
  <si>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</si>
  <si>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</si>
  <si>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</si>
  <si>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</si>
  <si>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</si>
  <si>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</si>
  <si>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</si>
  <si>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</si>
  <si>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</si>
  <si>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</si>
  <si>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</si>
  <si>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</si>
  <si>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</si>
  <si>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</si>
  <si>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</si>
  <si>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</si>
  <si>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</si>
  <si>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</si>
  <si>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</si>
  <si>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</si>
  <si>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</si>
  <si>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</si>
  <si>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</si>
  <si>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</si>
  <si>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</si>
  <si>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</si>
  <si>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</si>
  <si>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</si>
  <si>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</si>
  <si>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</si>
  <si>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</si>
  <si>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</si>
  <si>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</si>
  <si>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</si>
  <si>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</si>
  <si>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</si>
  <si>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</si>
  <si>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</si>
  <si>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</si>
  <si>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</si>
  <si>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</si>
  <si>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</si>
  <si>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</si>
  <si>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</si>
  <si>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</si>
  <si>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</si>
  <si>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</si>
  <si>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</si>
  <si>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</si>
  <si>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</si>
  <si>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</si>
  <si>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</si>
  <si>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</si>
  <si>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</si>
  <si>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</si>
  <si>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</si>
  <si>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</si>
  <si>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</si>
  <si>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</si>
  <si>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</si>
  <si>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</si>
  <si>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</si>
  <si>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</si>
  <si>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</si>
  <si>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</si>
  <si>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</si>
  <si>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</si>
  <si>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</si>
  <si>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</si>
  <si>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</si>
  <si>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</si>
  <si>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</si>
  <si>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</si>
  <si>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</si>
  <si>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</si>
  <si>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</si>
  <si>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</si>
  <si>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</si>
  <si>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</si>
  <si>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</si>
  <si>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</si>
  <si>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</si>
  <si>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</si>
  <si>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</si>
  <si>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</si>
  <si>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</si>
  <si>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</si>
  <si>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</si>
  <si>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</si>
  <si>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</si>
  <si>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</si>
  <si>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</si>
  <si>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</si>
  <si>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</si>
  <si>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</si>
  <si>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</si>
  <si>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</si>
  <si>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</si>
  <si>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</si>
  <si>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</si>
  <si>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</si>
  <si>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</si>
  <si>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</si>
  <si>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</si>
  <si>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</si>
  <si>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</si>
  <si>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</si>
  <si>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</si>
  <si>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</si>
  <si>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</si>
  <si>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</si>
  <si>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</si>
  <si>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</si>
  <si>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</si>
  <si>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</si>
  <si>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</si>
  <si>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</si>
  <si>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</si>
  <si>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</si>
  <si>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</si>
  <si>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</si>
  <si>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</si>
  <si>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</si>
  <si>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</si>
  <si>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</si>
  <si>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</si>
  <si>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</si>
  <si>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</si>
  <si>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</si>
  <si>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</si>
  <si>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</si>
  <si>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</si>
  <si>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</si>
  <si>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</si>
  <si>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</si>
  <si>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</si>
  <si>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</si>
  <si>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</si>
  <si>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</si>
  <si>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</si>
  <si>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</si>
  <si>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</si>
  <si>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</si>
  <si>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</si>
  <si>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</si>
  <si>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</si>
  <si>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</si>
  <si>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</si>
  <si>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</si>
  <si>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</si>
  <si>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</si>
  <si>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</si>
  <si>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</si>
  <si>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</si>
  <si>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</si>
  <si>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</si>
  <si>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</si>
  <si>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</si>
  <si>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</si>
  <si>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</si>
  <si>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</si>
  <si>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</si>
  <si>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</si>
  <si>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</si>
  <si>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</si>
  <si>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</si>
  <si>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</si>
  <si>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</si>
  <si>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</si>
  <si>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</si>
  <si>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</si>
  <si>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</si>
  <si>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</si>
  <si>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</si>
  <si>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</si>
  <si>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</si>
  <si>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</si>
  <si>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</si>
  <si>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</si>
  <si>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</si>
  <si>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</si>
  <si>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</si>
  <si>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</si>
  <si>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</si>
  <si>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</si>
  <si>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</si>
  <si>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</si>
  <si>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</si>
  <si>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</si>
  <si>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</si>
  <si>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</si>
  <si>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</si>
  <si>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</si>
  <si>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</si>
  <si>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</si>
  <si>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</si>
  <si>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</si>
  <si>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</si>
  <si>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</si>
  <si>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</si>
  <si>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</si>
  <si>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</si>
  <si>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</si>
  <si>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</si>
  <si>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</si>
  <si>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</si>
  <si>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</si>
  <si>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</si>
  <si>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</si>
  <si>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</si>
  <si>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</si>
  <si>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</si>
  <si>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</si>
  <si>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</si>
  <si>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</si>
  <si>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</si>
  <si>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</si>
  <si>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</si>
  <si>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</si>
  <si>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</si>
  <si>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</si>
  <si>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</si>
  <si>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</si>
  <si>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</si>
  <si>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</si>
  <si>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</si>
  <si>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</si>
  <si>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</si>
  <si>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</si>
  <si>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</si>
  <si>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</si>
  <si>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</si>
  <si>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</si>
  <si>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</si>
  <si>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</si>
  <si>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</si>
  <si>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</si>
  <si>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</si>
  <si>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</si>
  <si>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</si>
  <si>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</si>
  <si>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</si>
  <si>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</si>
  <si>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</si>
  <si>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</si>
  <si>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</si>
  <si>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</si>
  <si>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</si>
  <si>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</si>
  <si>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</si>
  <si>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</si>
  <si>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</si>
  <si>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</si>
  <si>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</si>
  <si>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</si>
  <si>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</si>
  <si>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</si>
  <si>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</si>
  <si>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</si>
  <si>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</si>
  <si>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</si>
  <si>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</si>
  <si>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</si>
  <si>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</si>
  <si>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</si>
  <si>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</si>
  <si>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</si>
  <si>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</si>
  <si>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</si>
  <si>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</si>
  <si>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</si>
  <si>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</si>
  <si>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</si>
  <si>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</si>
  <si>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</si>
  <si>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</si>
  <si>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</si>
  <si>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</si>
  <si>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</si>
  <si>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</si>
  <si>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</si>
  <si>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</si>
  <si>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</si>
  <si>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</si>
  <si>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</si>
  <si>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</si>
  <si>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</si>
  <si>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</si>
  <si>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</si>
  <si>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</si>
  <si>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</si>
  <si>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</si>
  <si>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</si>
  <si>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</si>
  <si>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</si>
  <si>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</si>
  <si>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</si>
  <si>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</si>
  <si>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</si>
  <si>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</si>
  <si>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</si>
  <si>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</si>
  <si>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</si>
  <si>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</si>
  <si>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</si>
  <si>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</si>
  <si>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</si>
  <si>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</si>
  <si>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</si>
  <si>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</si>
  <si>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</si>
  <si>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</si>
  <si>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</si>
  <si>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</si>
  <si>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</si>
  <si>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</si>
  <si>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</si>
  <si>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</si>
  <si>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</si>
  <si>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</si>
  <si>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</si>
  <si>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</si>
  <si>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</si>
  <si>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</si>
  <si>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</si>
  <si>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</si>
  <si>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</si>
  <si>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</si>
  <si>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</si>
  <si>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</si>
  <si>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</si>
  <si>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</si>
  <si>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</si>
  <si>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</si>
  <si>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</si>
  <si>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</si>
  <si>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</si>
  <si>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</si>
  <si>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</si>
  <si>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</si>
  <si>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</si>
  <si>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</si>
  <si>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</si>
  <si>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</si>
  <si>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</si>
  <si>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</si>
  <si>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</si>
  <si>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</si>
  <si>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</si>
  <si>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</si>
  <si>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</si>
  <si>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</si>
  <si>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</si>
  <si>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</si>
  <si>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</si>
  <si>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</si>
  <si>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</si>
  <si>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</si>
  <si>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</si>
  <si>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</si>
  <si>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</si>
  <si>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</si>
  <si>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</si>
  <si>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</si>
  <si>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</si>
  <si>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</si>
  <si>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</si>
  <si>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</si>
  <si>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</si>
  <si>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</si>
  <si>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</si>
  <si>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</si>
  <si>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</si>
  <si>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</si>
  <si>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</si>
  <si>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</si>
  <si>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</si>
  <si>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</si>
  <si>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</si>
  <si>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</si>
  <si>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</si>
  <si>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</si>
  <si>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</si>
  <si>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</si>
  <si>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</si>
  <si>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</si>
  <si>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</si>
  <si>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</si>
  <si>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</si>
  <si>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</si>
  <si>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</si>
  <si>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</si>
  <si>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</si>
  <si>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</si>
  <si>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</si>
  <si>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</si>
  <si>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</si>
  <si>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</si>
  <si>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</si>
  <si>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</si>
  <si>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</si>
  <si>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</si>
  <si>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</si>
  <si>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</si>
  <si>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</si>
  <si>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</si>
  <si>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</si>
  <si>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</si>
  <si>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</si>
  <si>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</si>
  <si>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</si>
  <si>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</si>
  <si>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</si>
  <si>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</si>
  <si>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</si>
  <si>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</si>
  <si>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</si>
  <si>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</si>
  <si>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</si>
  <si>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</si>
  <si>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</si>
  <si>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</si>
  <si>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</si>
  <si>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</si>
  <si>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</si>
  <si>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</si>
  <si>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</si>
  <si>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</si>
  <si>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</si>
  <si>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</si>
  <si>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</si>
  <si>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</si>
  <si>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</si>
  <si>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</si>
  <si>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</si>
  <si>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</si>
  <si>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</si>
  <si>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</si>
  <si>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</si>
  <si>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</si>
  <si>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</si>
  <si>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</si>
  <si>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</si>
  <si>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</si>
  <si>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</si>
  <si>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</si>
  <si>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</si>
  <si>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</si>
  <si>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</si>
  <si>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</si>
  <si>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</si>
  <si>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</si>
  <si>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</si>
  <si>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</si>
  <si>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</si>
  <si>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</si>
  <si>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</si>
  <si>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</si>
  <si>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</si>
  <si>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</si>
  <si>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</si>
  <si>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</si>
  <si>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</si>
  <si>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</si>
  <si>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</si>
  <si>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</si>
  <si>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</si>
  <si>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</si>
  <si>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</si>
  <si>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</si>
  <si>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</si>
  <si>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</si>
  <si>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</si>
  <si>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</si>
  <si>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</si>
  <si>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</si>
  <si>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</si>
  <si>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</si>
  <si>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</si>
  <si>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</si>
  <si>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</si>
  <si>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</si>
  <si>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</si>
  <si>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</si>
  <si>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</si>
  <si>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</si>
  <si>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</si>
  <si>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</si>
  <si>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</si>
  <si>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</si>
  <si>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</si>
  <si>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</si>
  <si>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</si>
  <si>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</si>
  <si>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</si>
  <si>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</si>
  <si>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</si>
  <si>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</si>
  <si>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</si>
  <si>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</si>
  <si>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</si>
  <si>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</si>
  <si>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</si>
  <si>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</si>
  <si>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</si>
  <si>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</si>
  <si>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</si>
  <si>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</si>
  <si>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</si>
  <si>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</si>
  <si>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</si>
  <si>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</si>
  <si>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</si>
  <si>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</si>
  <si>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</si>
  <si>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</si>
  <si>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</si>
  <si>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</si>
  <si>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</si>
  <si>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</si>
  <si>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</si>
  <si>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</si>
  <si>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</si>
  <si>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</si>
  <si>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</si>
  <si>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</si>
  <si>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</si>
  <si>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</si>
  <si>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</si>
  <si>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</si>
  <si>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</si>
  <si>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</si>
  <si>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</si>
  <si>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</si>
  <si>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</si>
  <si>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</si>
  <si>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</si>
  <si>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</si>
  <si>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</si>
  <si>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</si>
  <si>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</si>
  <si>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</si>
  <si>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</si>
  <si>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</si>
  <si>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</si>
  <si>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</si>
  <si>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</si>
  <si>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</si>
  <si>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</si>
  <si>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</si>
  <si>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</si>
  <si>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</si>
  <si>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</si>
  <si>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</si>
  <si>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</si>
  <si>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</si>
  <si>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</si>
  <si>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</si>
  <si>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</si>
  <si>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</si>
  <si>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</si>
  <si>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</si>
  <si>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</si>
  <si>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</si>
  <si>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</si>
  <si>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</si>
  <si>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</si>
  <si>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</si>
  <si>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</si>
  <si>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</si>
  <si>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</si>
  <si>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</si>
  <si>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</si>
  <si>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</si>
  <si>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</si>
  <si>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</si>
  <si>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</si>
  <si>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</si>
  <si>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</si>
  <si>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</si>
  <si>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</si>
  <si>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</si>
  <si>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</si>
  <si>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</si>
  <si>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</si>
  <si>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</si>
  <si>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</si>
  <si>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</si>
  <si>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</si>
  <si>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</si>
  <si>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</si>
  <si>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</si>
  <si>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</si>
  <si>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</si>
  <si>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</si>
  <si>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</si>
  <si>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</si>
  <si>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</si>
  <si>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</si>
  <si>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</si>
  <si>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</si>
  <si>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</si>
  <si>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</si>
  <si>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</si>
  <si>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</si>
  <si>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</si>
  <si>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</si>
  <si>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</si>
  <si>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</si>
  <si>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</si>
  <si>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</si>
  <si>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</si>
  <si>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</si>
  <si>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</si>
  <si>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</si>
  <si>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</si>
  <si>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</si>
  <si>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</si>
  <si>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</si>
  <si>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</si>
  <si>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</si>
  <si>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</si>
  <si>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</si>
  <si>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</si>
  <si>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</si>
  <si>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</si>
  <si>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</si>
  <si>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</si>
  <si>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</si>
  <si>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</si>
  <si>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</si>
  <si>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</si>
  <si>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</si>
  <si>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</si>
  <si>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</si>
  <si>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</si>
  <si>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</si>
  <si>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</si>
  <si>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</si>
  <si>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</si>
  <si>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</si>
  <si>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</si>
  <si>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</si>
  <si>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</si>
  <si>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</si>
  <si>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</si>
  <si>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</si>
  <si>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</si>
  <si>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</si>
  <si>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</si>
  <si>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</si>
  <si>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</si>
  <si>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</si>
  <si>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</si>
  <si>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</si>
  <si>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</si>
  <si>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</si>
  <si>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</si>
  <si>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</si>
  <si>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</si>
  <si>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</si>
  <si>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</si>
  <si>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</si>
  <si>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</si>
  <si>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</si>
  <si>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</si>
  <si>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</si>
  <si>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</si>
  <si>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</si>
  <si>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</si>
  <si>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</si>
  <si>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</si>
  <si>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</si>
  <si>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</si>
  <si>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</si>
  <si>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</si>
  <si>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</si>
  <si>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</si>
  <si>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</si>
  <si>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</si>
  <si>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</si>
  <si>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</si>
  <si>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</si>
  <si>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</si>
  <si>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</si>
  <si>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</si>
  <si>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</si>
  <si>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</si>
  <si>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</si>
  <si>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</si>
  <si>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</si>
  <si>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</si>
  <si>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</si>
  <si>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</si>
  <si>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</si>
  <si>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</si>
  <si>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</si>
  <si>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</si>
  <si>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</si>
  <si>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</si>
  <si>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</si>
  <si>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</si>
  <si>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</si>
  <si>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</si>
  <si>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</si>
  <si>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</si>
  <si>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</si>
  <si>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</si>
  <si>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</si>
  <si>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</si>
  <si>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</si>
  <si>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</si>
  <si>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</si>
  <si>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</si>
  <si>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</si>
  <si>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</si>
  <si>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</si>
  <si>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</si>
  <si>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</si>
  <si>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</si>
  <si>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</si>
  <si>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</si>
  <si>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</si>
  <si>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</si>
  <si>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</si>
  <si>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</si>
  <si>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</si>
  <si>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</si>
  <si>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</si>
  <si>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</si>
  <si>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</si>
  <si>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</si>
  <si>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</si>
  <si>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</si>
  <si>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</si>
  <si>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</si>
  <si>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</si>
  <si>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</si>
  <si>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</si>
  <si>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</si>
  <si>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</si>
  <si>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</si>
  <si>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</si>
  <si>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</si>
  <si>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</si>
  <si>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</si>
  <si>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</si>
  <si>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</si>
  <si>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</si>
  <si>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</si>
  <si>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</si>
  <si>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</si>
  <si>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</si>
  <si>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</si>
  <si>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</si>
  <si>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</si>
  <si>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</si>
  <si>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</si>
  <si>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</si>
  <si>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</si>
  <si>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</si>
  <si>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</si>
  <si>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</si>
  <si>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</si>
  <si>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</si>
  <si>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</si>
  <si>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</si>
  <si>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</si>
  <si>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</si>
  <si>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</si>
  <si>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</si>
  <si>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</si>
  <si>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</si>
  <si>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</si>
  <si>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</si>
  <si>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</si>
  <si>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</si>
  <si>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</si>
  <si>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</si>
  <si>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</si>
  <si>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</si>
  <si>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</si>
  <si>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</si>
  <si>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</si>
  <si>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</si>
  <si>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</si>
  <si>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</si>
  <si>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</si>
  <si>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</si>
  <si>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</si>
  <si>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</si>
  <si>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</si>
  <si>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</si>
  <si>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</si>
  <si>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</si>
  <si>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</si>
  <si>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</si>
  <si>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</si>
  <si>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</si>
  <si>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</si>
  <si>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</si>
  <si>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</si>
  <si>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</si>
  <si>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</si>
  <si>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</si>
  <si>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</si>
  <si>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</si>
  <si>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</si>
  <si>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</si>
  <si>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</si>
  <si>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</si>
  <si>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</si>
  <si>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</si>
  <si>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</si>
  <si>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</si>
  <si>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</si>
  <si>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</si>
  <si>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</si>
  <si>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</si>
  <si>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</si>
  <si>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</si>
  <si>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</si>
  <si>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</si>
  <si>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</si>
  <si>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</si>
  <si>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</si>
  <si>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</si>
  <si>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</si>
  <si>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</si>
  <si>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</si>
  <si>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</si>
  <si>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</si>
  <si>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</si>
  <si>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</si>
  <si>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</si>
  <si>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</si>
  <si>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</si>
  <si>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</si>
  <si>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</si>
  <si>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</si>
  <si>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</si>
  <si>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</si>
  <si>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</si>
  <si>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</si>
  <si>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</si>
  <si>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</si>
  <si>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</si>
  <si>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</si>
  <si>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</si>
  <si>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</si>
  <si>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</si>
  <si>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</si>
  <si>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</si>
  <si>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</si>
  <si>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</si>
  <si>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</si>
  <si>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</si>
  <si>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</si>
  <si>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</si>
  <si>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</si>
  <si>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</si>
  <si>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</si>
  <si>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</si>
  <si>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</si>
  <si>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</si>
  <si>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</si>
  <si>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</si>
  <si>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</si>
  <si>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</si>
  <si>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</si>
  <si>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</si>
  <si>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</si>
  <si>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</si>
  <si>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</si>
  <si>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</si>
  <si>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</si>
  <si>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</si>
  <si>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</si>
  <si>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</si>
  <si>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</si>
  <si>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</si>
  <si>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</si>
  <si>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</si>
  <si>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</si>
  <si>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</si>
  <si>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</si>
  <si>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</si>
  <si>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</si>
  <si>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</si>
  <si>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</si>
  <si>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</si>
  <si>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</si>
  <si>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</si>
  <si>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</si>
  <si>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</si>
  <si>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</si>
  <si>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</si>
  <si>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</si>
  <si>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</si>
  <si>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</si>
  <si>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</si>
  <si>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</si>
  <si>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</si>
  <si>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</si>
  <si>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</si>
  <si>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</si>
  <si>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</si>
  <si>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</si>
  <si>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</si>
  <si>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</si>
  <si>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</si>
  <si>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</si>
  <si>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</si>
  <si>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</si>
  <si>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</si>
  <si>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</si>
  <si>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</si>
  <si>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</si>
  <si>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</si>
  <si>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</si>
  <si>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</si>
  <si>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</si>
  <si>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</si>
  <si>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</si>
  <si>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</si>
  <si>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</si>
  <si>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</si>
  <si>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</si>
  <si>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</si>
  <si>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</si>
  <si>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</si>
  <si>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</si>
  <si>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</si>
  <si>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</si>
  <si>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</si>
  <si>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</si>
  <si>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</si>
  <si>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</si>
  <si>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</si>
  <si>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</si>
  <si>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</si>
  <si>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</si>
  <si>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</si>
  <si>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</si>
  <si>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</si>
  <si>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</si>
  <si>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</si>
  <si>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</si>
  <si>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</si>
  <si>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</si>
  <si>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</si>
  <si>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</si>
  <si>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</si>
  <si>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</si>
  <si>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</si>
  <si>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</si>
  <si>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</si>
  <si>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</si>
  <si>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</si>
  <si>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</si>
  <si>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</si>
  <si>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</si>
  <si>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</si>
  <si>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</si>
  <si>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</si>
  <si>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</si>
  <si>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</si>
  <si>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</si>
  <si>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</si>
  <si>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</si>
  <si>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</si>
  <si>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</si>
  <si>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</si>
  <si>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</si>
  <si>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</si>
  <si>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</si>
  <si>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</si>
  <si>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</si>
  <si>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</si>
  <si>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</si>
  <si>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</si>
  <si>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</si>
  <si>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</si>
  <si>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</si>
  <si>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</si>
  <si>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</si>
  <si>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</si>
  <si>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</si>
  <si>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</si>
  <si>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</si>
  <si>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</si>
  <si>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</si>
  <si>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</si>
  <si>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</si>
  <si>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</si>
  <si>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</si>
  <si>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</si>
  <si>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</si>
  <si>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</si>
  <si>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</si>
  <si>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</si>
  <si>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</si>
  <si>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</si>
  <si>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</si>
  <si>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</si>
  <si>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</si>
  <si>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</si>
  <si>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</si>
  <si>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</si>
  <si>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</si>
  <si>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</si>
  <si>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</si>
  <si>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</si>
  <si>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</si>
  <si>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</si>
  <si>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</si>
  <si>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</si>
  <si>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</si>
  <si>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</si>
  <si>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</si>
  <si>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</si>
  <si>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</si>
  <si>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</si>
  <si>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</si>
  <si>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</si>
  <si>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</si>
  <si>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</si>
  <si>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</si>
  <si>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</si>
  <si>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</si>
  <si>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</si>
  <si>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</si>
  <si>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</si>
  <si>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</si>
  <si>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</si>
  <si>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</si>
  <si>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</si>
  <si>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</si>
  <si>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</si>
  <si>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</si>
  <si>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</si>
  <si>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</si>
  <si>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</si>
  <si>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</si>
  <si>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</si>
  <si>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</si>
  <si>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</si>
  <si>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</si>
  <si>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</si>
  <si>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</si>
  <si>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</si>
  <si>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</si>
  <si>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</si>
  <si>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</si>
  <si>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</si>
  <si>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</si>
  <si>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</si>
  <si>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</si>
  <si>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</si>
  <si>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</si>
  <si>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</si>
  <si>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</si>
  <si>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</si>
  <si>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</si>
  <si>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</si>
  <si>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</si>
  <si>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</si>
  <si>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</si>
  <si>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</si>
  <si>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</si>
  <si>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</si>
  <si>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</si>
  <si>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</si>
  <si>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</si>
  <si>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</si>
  <si>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</si>
  <si>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</si>
  <si>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</si>
  <si>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</si>
  <si>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</si>
  <si>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</si>
  <si>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</si>
  <si>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</si>
  <si>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</si>
  <si>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</si>
  <si>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</si>
  <si>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</si>
  <si>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</si>
  <si>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</si>
  <si>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</si>
  <si>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</si>
  <si>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</si>
  <si>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</si>
  <si>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</si>
  <si>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</si>
  <si>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</si>
  <si>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</si>
  <si>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</si>
  <si>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</si>
  <si>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</si>
  <si>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</si>
  <si>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</si>
  <si>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</si>
  <si>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</si>
  <si>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</si>
  <si>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</si>
  <si>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</si>
  <si>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</si>
  <si>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</si>
  <si>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</si>
  <si>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</si>
  <si>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</si>
  <si>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</si>
  <si>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</si>
  <si>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</si>
  <si>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</si>
  <si>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</si>
  <si>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</si>
  <si>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</si>
  <si>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</si>
  <si>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</si>
  <si>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</si>
  <si>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</si>
  <si>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</si>
  <si>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</si>
  <si>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</si>
  <si>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</si>
  <si>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</si>
  <si>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</si>
  <si>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</si>
  <si>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</si>
  <si>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</si>
  <si>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</si>
  <si>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</si>
  <si>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</si>
  <si>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</si>
  <si>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</si>
  <si>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</si>
  <si>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</si>
  <si>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</si>
  <si>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</si>
  <si>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</si>
  <si>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</si>
  <si>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</si>
  <si>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</si>
  <si>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</si>
  <si>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</si>
  <si>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</si>
  <si>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</si>
  <si>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</si>
  <si>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</si>
  <si>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</si>
  <si>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</si>
  <si>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</si>
  <si>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</si>
  <si>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</si>
  <si>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</si>
  <si>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</si>
  <si>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</si>
  <si>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</si>
  <si>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</si>
  <si>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</si>
  <si>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</si>
  <si>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</si>
  <si>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</si>
  <si>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</si>
  <si>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</si>
  <si>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</si>
  <si>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</si>
  <si>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</si>
  <si>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</si>
  <si>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</si>
  <si>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</si>
  <si>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</si>
  <si>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</si>
  <si>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</si>
  <si>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</si>
  <si>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</si>
  <si>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</si>
  <si>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</si>
  <si>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</si>
  <si>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</si>
  <si>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</si>
  <si>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</si>
  <si>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</si>
  <si>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</si>
  <si>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</si>
  <si>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</si>
  <si>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</si>
  <si>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</si>
  <si>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</si>
  <si>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</si>
  <si>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</si>
  <si>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</si>
  <si>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</si>
  <si>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</si>
  <si>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</si>
  <si>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</si>
  <si>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</si>
  <si>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</si>
  <si>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</si>
  <si>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</si>
  <si>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</si>
  <si>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</si>
  <si>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</si>
  <si>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</si>
  <si>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</si>
  <si>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</si>
  <si>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</si>
  <si>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</si>
  <si>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</si>
  <si>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</si>
  <si>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</si>
  <si>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</si>
  <si>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</si>
  <si>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</si>
  <si>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</si>
  <si>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</si>
  <si>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</si>
  <si>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</si>
  <si>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</si>
  <si>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</si>
  <si>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</si>
  <si>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</si>
  <si>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</si>
  <si>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</si>
  <si>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</si>
  <si>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</si>
  <si>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</si>
  <si>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</si>
  <si>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</si>
  <si>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</si>
  <si>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</si>
  <si>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</si>
  <si>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</si>
  <si>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</si>
  <si>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</si>
  <si>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</si>
  <si>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</si>
  <si>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</si>
  <si>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</si>
  <si>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</si>
  <si>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</si>
  <si>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</si>
  <si>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</si>
  <si>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</si>
  <si>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</si>
  <si>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</si>
  <si>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</si>
  <si>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</si>
  <si>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</si>
  <si>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</si>
  <si>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</si>
  <si>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</si>
  <si>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</si>
  <si>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</si>
  <si>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</si>
  <si>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</si>
  <si>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</si>
  <si>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</si>
  <si>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</si>
  <si>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</si>
  <si>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</si>
  <si>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</si>
  <si>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</si>
  <si>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</si>
  <si>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</si>
  <si>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</si>
  <si>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</si>
  <si>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</si>
  <si>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</si>
  <si>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</si>
  <si>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</si>
  <si>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</si>
  <si>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</si>
  <si>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</si>
  <si>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</si>
  <si>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</si>
  <si>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</si>
  <si>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</si>
  <si>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</si>
  <si>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</si>
  <si>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</si>
  <si>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</si>
  <si>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</si>
  <si>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</si>
  <si>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</si>
  <si>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</si>
  <si>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</si>
  <si>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</si>
  <si>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</si>
  <si>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</si>
  <si>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</si>
  <si>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</si>
  <si>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</si>
  <si>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</si>
  <si>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</si>
  <si>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</si>
  <si>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</si>
  <si>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</si>
  <si>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</si>
  <si>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</si>
  <si>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</si>
  <si>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</si>
  <si>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</si>
  <si>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</si>
  <si>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</si>
  <si>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</si>
  <si>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</si>
  <si>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</si>
  <si>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</si>
  <si>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</si>
  <si>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</si>
  <si>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</si>
  <si>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</si>
  <si>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</si>
  <si>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</si>
  <si>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</si>
  <si>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</si>
  <si>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</si>
  <si>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</si>
  <si>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</si>
  <si>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</si>
  <si>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</si>
  <si>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</si>
  <si>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</si>
  <si>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</si>
  <si>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</si>
  <si>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</si>
  <si>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</si>
  <si>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</si>
  <si>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</si>
  <si>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</si>
  <si>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</si>
  <si>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</si>
  <si>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</si>
  <si>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</si>
  <si>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</si>
  <si>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</si>
  <si>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</si>
  <si>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</si>
  <si>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</si>
  <si>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</si>
  <si>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</si>
  <si>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</si>
  <si>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</si>
  <si>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</si>
  <si>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</si>
  <si>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</si>
  <si>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</si>
  <si>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</si>
  <si>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</si>
  <si>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</si>
  <si>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</si>
  <si>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</si>
  <si>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</si>
  <si>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</si>
  <si>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</si>
  <si>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</si>
  <si>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</si>
  <si>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</si>
  <si>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</si>
  <si>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</si>
  <si>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</si>
  <si>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</si>
  <si>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</si>
  <si>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</si>
  <si>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</si>
  <si>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</si>
  <si>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</si>
  <si>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</si>
  <si>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</si>
  <si>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</si>
  <si>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</si>
  <si>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</si>
  <si>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</si>
  <si>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</si>
  <si>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</si>
  <si>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</si>
  <si>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</si>
  <si>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</si>
  <si>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</si>
  <si>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</si>
  <si>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</si>
  <si>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</si>
  <si>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</si>
  <si>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</si>
  <si>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</si>
  <si>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</si>
  <si>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</si>
  <si>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</si>
  <si>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</si>
  <si>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</si>
  <si>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</si>
  <si>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</si>
  <si>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</si>
  <si>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</si>
  <si>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</si>
  <si>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</si>
  <si>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</si>
  <si>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</si>
  <si>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</si>
  <si>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</si>
  <si>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</si>
  <si>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</si>
  <si>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</si>
  <si>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</si>
  <si>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</si>
  <si>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</si>
  <si>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</si>
  <si>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</si>
  <si>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</si>
  <si>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</si>
  <si>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</si>
  <si>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</si>
  <si>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</si>
  <si>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</si>
  <si>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</si>
  <si>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</si>
  <si>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</si>
  <si>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</si>
  <si>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</si>
  <si>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</si>
  <si>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</si>
  <si>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</si>
  <si>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</si>
  <si>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</si>
  <si>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</si>
  <si>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</si>
  <si>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</si>
  <si>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</si>
  <si>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</si>
  <si>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</si>
  <si>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</si>
  <si>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</si>
  <si>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</si>
  <si>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</si>
  <si>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</si>
  <si>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</si>
  <si>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</si>
  <si>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</si>
  <si>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</si>
  <si>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</si>
  <si>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</si>
  <si>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</si>
  <si>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</si>
  <si>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</si>
  <si>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</si>
  <si>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</si>
  <si>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</si>
  <si>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</si>
  <si>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</si>
  <si>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</si>
  <si>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</si>
  <si>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</si>
  <si>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</si>
  <si>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</si>
  <si>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</si>
  <si>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</si>
  <si>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</si>
  <si>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</si>
  <si>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</si>
  <si>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</si>
  <si>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</si>
  <si>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</si>
  <si>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</si>
  <si>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</si>
  <si>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</si>
  <si>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</si>
  <si>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</si>
  <si>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</si>
  <si>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</si>
  <si>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</si>
  <si>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</si>
  <si>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</si>
  <si>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</si>
  <si>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</si>
  <si>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</si>
  <si>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</si>
  <si>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</si>
  <si>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</si>
  <si>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</si>
  <si>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</si>
  <si>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</si>
  <si>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</si>
  <si>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</si>
  <si>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</si>
  <si>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</si>
  <si>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</si>
  <si>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</si>
  <si>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</si>
  <si>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</si>
  <si>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</si>
  <si>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</si>
  <si>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</si>
  <si>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</si>
  <si>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</si>
  <si>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</si>
  <si>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</si>
  <si>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</si>
  <si>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</si>
  <si>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</si>
  <si>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</si>
  <si>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</si>
  <si>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</si>
  <si>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</si>
  <si>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</si>
  <si>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</si>
  <si>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</si>
  <si>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</si>
  <si>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</si>
  <si>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</si>
  <si>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</si>
  <si>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</si>
  <si>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</si>
  <si>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</si>
  <si>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</si>
  <si>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</si>
  <si>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</si>
  <si>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</si>
  <si>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</si>
  <si>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</si>
  <si>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</si>
  <si>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</si>
  <si>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</si>
  <si>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</si>
  <si>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</si>
  <si>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</si>
  <si>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</si>
  <si>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</si>
  <si>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</si>
  <si>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</si>
  <si>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</si>
  <si>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</si>
  <si>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</si>
  <si>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</si>
  <si>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</si>
  <si>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</si>
  <si>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</si>
  <si>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</si>
  <si>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</si>
  <si>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</si>
  <si>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</si>
  <si>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</si>
  <si>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</si>
  <si>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</si>
  <si>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</si>
  <si>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</si>
  <si>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</si>
  <si>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</si>
  <si>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</si>
  <si>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</si>
  <si>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</si>
  <si>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</si>
  <si>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</si>
  <si>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</si>
  <si>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</si>
  <si>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</si>
  <si>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</si>
  <si>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</si>
  <si>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</si>
  <si>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</si>
  <si>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</si>
  <si>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</si>
  <si>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</si>
  <si>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</si>
  <si>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</si>
  <si>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</si>
  <si>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</si>
  <si>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</si>
  <si>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</si>
  <si>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</si>
  <si>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</si>
  <si>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</si>
  <si>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</si>
  <si>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</si>
  <si>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</si>
  <si>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</si>
  <si>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</si>
  <si>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</si>
  <si>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</si>
  <si>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</si>
  <si>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</si>
  <si>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</si>
  <si>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</si>
  <si>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</si>
  <si>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</si>
  <si>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</si>
  <si>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</si>
  <si>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</si>
  <si>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</si>
  <si>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</si>
  <si>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</si>
  <si>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</si>
  <si>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</si>
  <si>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</si>
  <si>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</si>
  <si>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</si>
  <si>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</si>
  <si>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</si>
  <si>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</si>
  <si>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</si>
  <si>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</si>
  <si>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</si>
  <si>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</si>
  <si>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</si>
  <si>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</si>
  <si>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</si>
  <si>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</si>
  <si>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</si>
  <si>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</si>
  <si>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</si>
  <si>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</si>
  <si>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</si>
  <si>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</si>
  <si>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</si>
  <si>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</si>
  <si>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</si>
  <si>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</si>
  <si>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</si>
  <si>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</si>
  <si>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</si>
  <si>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</si>
  <si>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</si>
  <si>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</si>
  <si>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</si>
  <si>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</si>
  <si>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</si>
  <si>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</si>
  <si>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</si>
  <si>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</si>
  <si>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</si>
  <si>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</si>
  <si>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</si>
  <si>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</si>
  <si>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</si>
  <si>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</si>
  <si>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</si>
  <si>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</si>
  <si>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</si>
  <si>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</si>
  <si>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</si>
  <si>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</si>
  <si>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</si>
  <si>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</si>
  <si>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</si>
  <si>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</si>
  <si>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</si>
  <si>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</si>
  <si>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</si>
  <si>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</si>
  <si>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</si>
  <si>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</si>
  <si>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</si>
  <si>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</si>
  <si>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</si>
  <si>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</si>
  <si>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</si>
  <si>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</si>
  <si>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</si>
  <si>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</si>
  <si>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</si>
  <si>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</si>
  <si>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</si>
  <si>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</si>
  <si>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</si>
  <si>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</si>
  <si>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</si>
  <si>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</si>
  <si>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</si>
  <si>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</si>
  <si>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</si>
  <si>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</si>
  <si>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</si>
  <si>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</si>
  <si>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</si>
  <si>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</si>
  <si>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</si>
  <si>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</si>
  <si>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</si>
  <si>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</si>
  <si>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</si>
  <si>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</si>
  <si>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</si>
  <si>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</si>
  <si>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</si>
  <si>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</si>
  <si>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</si>
  <si>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</si>
  <si>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</si>
  <si>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</si>
  <si>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</si>
  <si>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</si>
  <si>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</si>
  <si>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</si>
  <si>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</si>
  <si>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</si>
  <si>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</si>
  <si>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</si>
  <si>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</si>
  <si>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</si>
  <si>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</si>
  <si>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</si>
  <si>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</si>
  <si>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</si>
  <si>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</si>
  <si>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</si>
  <si>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</si>
  <si>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</si>
  <si>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</si>
  <si>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</si>
  <si>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</si>
  <si>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</si>
  <si>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</si>
  <si>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</si>
  <si>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</si>
  <si>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</si>
  <si>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</si>
  <si>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</si>
  <si>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</si>
  <si>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</si>
  <si>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</si>
  <si>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</si>
  <si>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</si>
  <si>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</si>
  <si>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</si>
  <si>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</si>
  <si>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</si>
  <si>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</si>
  <si>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</si>
  <si>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</si>
  <si>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</si>
  <si>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</si>
  <si>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</si>
  <si>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</si>
  <si>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</si>
  <si>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</si>
  <si>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</si>
  <si>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</si>
  <si>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</si>
  <si>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</si>
  <si>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</si>
  <si>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</si>
  <si>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</si>
  <si>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</si>
  <si>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</si>
  <si>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</si>
  <si>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</si>
  <si>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</si>
  <si>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</si>
  <si>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</si>
  <si>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</si>
  <si>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</si>
  <si>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</si>
  <si>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</si>
  <si>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</si>
  <si>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</si>
  <si>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</si>
  <si>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</si>
  <si>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</si>
  <si>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</si>
  <si>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</si>
  <si>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</si>
  <si>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</si>
  <si>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</si>
  <si>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</si>
  <si>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</si>
  <si>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</si>
  <si>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</si>
  <si>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</si>
  <si>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</si>
  <si>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</si>
  <si>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</si>
  <si>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</si>
  <si>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</si>
  <si>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</si>
  <si>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</si>
  <si>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</si>
  <si>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</si>
  <si>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</si>
  <si>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</si>
  <si>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</si>
  <si>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</si>
  <si>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</si>
  <si>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</si>
  <si>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</si>
  <si>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</si>
  <si>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</si>
  <si>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</si>
  <si>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</si>
  <si>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</si>
  <si>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</si>
  <si>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</si>
  <si>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</si>
  <si>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</si>
  <si>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</si>
  <si>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</si>
  <si>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</si>
  <si>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</si>
  <si>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</si>
  <si>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</si>
  <si>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</si>
  <si>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</si>
  <si>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</si>
  <si>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</si>
  <si>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</si>
  <si>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</si>
  <si>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</si>
  <si>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</si>
  <si>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</si>
  <si>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</si>
  <si>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</si>
  <si>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</si>
  <si>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</si>
  <si>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</si>
  <si>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</si>
  <si>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</si>
  <si>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</si>
  <si>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</si>
  <si>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</si>
  <si>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</si>
  <si>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</si>
  <si>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</si>
  <si>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</si>
  <si>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</si>
  <si>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</si>
  <si>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</si>
  <si>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</si>
  <si>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</si>
  <si>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</si>
  <si>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</si>
  <si>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</si>
  <si>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</si>
  <si>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</si>
  <si>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</si>
  <si>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</si>
  <si>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</si>
  <si>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</si>
  <si>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</si>
  <si>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</si>
  <si>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</si>
  <si>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</si>
  <si>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</si>
  <si>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</si>
  <si>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</si>
  <si>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</si>
  <si>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</si>
  <si>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</si>
  <si>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</si>
  <si>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</si>
  <si>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</si>
  <si>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</si>
  <si>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</si>
  <si>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</si>
  <si>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</si>
  <si>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</si>
  <si>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</si>
  <si>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</si>
  <si>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</si>
  <si>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</si>
  <si>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</si>
  <si>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</si>
  <si>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</si>
  <si>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</si>
  <si>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</si>
  <si>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</si>
  <si>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</si>
  <si>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</si>
  <si>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</si>
  <si>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</si>
  <si>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</si>
  <si>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</si>
  <si>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</si>
  <si>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</si>
  <si>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</si>
  <si>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</si>
  <si>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</si>
  <si>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</si>
  <si>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</si>
  <si>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</si>
  <si>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</si>
  <si>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</si>
  <si>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</si>
  <si>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</si>
  <si>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</si>
  <si>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</si>
  <si>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</si>
  <si>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</si>
  <si>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</si>
  <si>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</si>
  <si>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</si>
  <si>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</si>
  <si>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</si>
  <si>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</si>
  <si>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</si>
  <si>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</si>
  <si>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</si>
  <si>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</si>
  <si>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</si>
  <si>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</si>
  <si>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</si>
  <si>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</si>
  <si>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</si>
  <si>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</si>
  <si>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</si>
  <si>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</si>
  <si>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</si>
  <si>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</si>
  <si>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</si>
  <si>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</si>
  <si>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</si>
  <si>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</si>
  <si>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</si>
  <si>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</si>
  <si>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</si>
  <si>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</si>
  <si>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</si>
  <si>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</si>
  <si>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</si>
  <si>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</si>
  <si>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</si>
  <si>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</si>
  <si>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</si>
  <si>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</si>
  <si>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</si>
  <si>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</si>
  <si>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</si>
  <si>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</si>
  <si>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</si>
  <si>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</si>
  <si>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</si>
  <si>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</si>
  <si>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</si>
  <si>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</si>
  <si>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</si>
  <si>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</si>
  <si>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</si>
  <si>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</si>
  <si>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</si>
  <si>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</si>
  <si>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</si>
  <si>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</si>
  <si>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</si>
  <si>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</si>
  <si>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</si>
  <si>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</si>
  <si>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</si>
  <si>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</si>
  <si>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</si>
  <si>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</si>
  <si>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</si>
  <si>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</si>
  <si>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</si>
  <si>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</si>
  <si>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</si>
  <si>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</si>
  <si>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</si>
  <si>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</si>
  <si>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</si>
  <si>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</si>
  <si>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</si>
  <si>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</si>
  <si>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</si>
  <si>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</si>
  <si>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</si>
  <si>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</si>
  <si>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</si>
  <si>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</si>
  <si>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</si>
  <si>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</si>
  <si>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</si>
  <si>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</si>
  <si>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</si>
  <si>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</si>
  <si>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</si>
  <si>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</si>
  <si>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</si>
  <si>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</si>
  <si>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</si>
  <si>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</si>
  <si>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</si>
  <si>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</si>
  <si>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</si>
  <si>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</si>
  <si>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</si>
  <si>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</si>
  <si>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</si>
  <si>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</si>
  <si>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</si>
  <si>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</si>
  <si>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</si>
  <si>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</si>
  <si>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</si>
  <si>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</si>
  <si>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</si>
  <si>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</si>
  <si>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</si>
  <si>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</si>
  <si>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</si>
  <si>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</si>
  <si>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</si>
  <si>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</si>
  <si>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</si>
  <si>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</si>
  <si>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</si>
  <si>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</si>
  <si>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</si>
  <si>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</si>
  <si>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</si>
  <si>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</si>
  <si>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</si>
  <si>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</si>
  <si>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</si>
  <si>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</si>
  <si>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</si>
  <si>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</si>
  <si>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</si>
  <si>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</si>
  <si>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</si>
  <si>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</si>
  <si>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</si>
  <si>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</si>
  <si>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</si>
  <si>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</si>
  <si>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</si>
  <si>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</si>
  <si>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</si>
  <si>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</si>
  <si>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</si>
  <si>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</si>
  <si>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</si>
  <si>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</si>
  <si>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</si>
  <si>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</si>
  <si>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</si>
  <si>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</si>
  <si>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</si>
  <si>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</si>
  <si>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</si>
  <si>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</si>
  <si>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</si>
  <si>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</si>
  <si>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</si>
  <si>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</si>
  <si>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</si>
  <si>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</si>
  <si>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</si>
  <si>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</si>
  <si>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</si>
  <si>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</si>
  <si>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</si>
  <si>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</si>
  <si>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</si>
  <si>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</si>
  <si>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</si>
  <si>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</si>
  <si>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</si>
  <si>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</si>
  <si>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</si>
  <si>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</si>
  <si>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</si>
  <si>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</si>
  <si>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</si>
  <si>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</si>
  <si>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</si>
  <si>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</si>
  <si>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</si>
  <si>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</si>
  <si>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</si>
  <si>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</si>
  <si>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</si>
  <si>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</si>
  <si>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</si>
  <si>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</si>
  <si>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</si>
  <si>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</si>
  <si>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</si>
  <si>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</si>
  <si>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</si>
  <si>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</si>
  <si>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</si>
  <si>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</si>
  <si>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</si>
  <si>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</si>
  <si>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</si>
  <si>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</si>
  <si>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</si>
  <si>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</si>
  <si>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</si>
  <si>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</si>
  <si>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</si>
  <si>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</si>
  <si>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</si>
  <si>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</si>
  <si>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</si>
  <si>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</si>
  <si>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</si>
  <si>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</si>
  <si>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</si>
  <si>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</si>
  <si>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</si>
  <si>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</si>
  <si>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</si>
  <si>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</si>
  <si>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</si>
  <si>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</si>
  <si>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</si>
  <si>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</si>
  <si>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</si>
  <si>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</si>
  <si>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</si>
  <si>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</si>
  <si>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</si>
  <si>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</si>
  <si>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</si>
  <si>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</si>
  <si>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</si>
  <si>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</si>
  <si>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</si>
  <si>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</si>
  <si>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</si>
  <si>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</si>
  <si>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</si>
  <si>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</si>
  <si>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</si>
  <si>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</si>
  <si>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</si>
  <si>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</si>
  <si>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</si>
  <si>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</si>
  <si>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</si>
  <si>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</si>
  <si>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</si>
  <si>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</si>
  <si>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</si>
  <si>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</si>
  <si>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</si>
  <si>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</si>
  <si>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</si>
  <si>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</si>
  <si>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</si>
  <si>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</si>
  <si>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</si>
  <si>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</si>
  <si>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</si>
  <si>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</si>
  <si>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</si>
  <si>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</si>
  <si>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</si>
  <si>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</si>
  <si>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</si>
  <si>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</si>
  <si>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</si>
  <si>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</si>
  <si>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</si>
  <si>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</si>
  <si>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</si>
  <si>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</si>
  <si>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</si>
  <si>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</si>
  <si>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</si>
  <si>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</si>
  <si>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</si>
  <si>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</si>
  <si>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</si>
  <si>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</si>
  <si>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</si>
  <si>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</si>
  <si>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</si>
  <si>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</si>
  <si>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</si>
  <si>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</si>
  <si>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</si>
  <si>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</si>
  <si>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</si>
  <si>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</si>
  <si>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</si>
  <si>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</si>
  <si>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</si>
  <si>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</si>
  <si>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</si>
  <si>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</si>
  <si>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</si>
  <si>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</si>
  <si>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</si>
  <si>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</si>
  <si>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</si>
  <si>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</si>
  <si>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</si>
  <si>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</si>
  <si>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</si>
  <si>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</si>
  <si>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</si>
  <si>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</si>
  <si>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</si>
  <si>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</si>
  <si>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</si>
  <si>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</si>
  <si>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</si>
  <si>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</si>
  <si>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</si>
  <si>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</si>
  <si>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</si>
  <si>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</si>
  <si>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</si>
  <si>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</si>
  <si>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</si>
  <si>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</si>
  <si>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</si>
  <si>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</si>
  <si>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</si>
  <si>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</si>
  <si>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</si>
  <si>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</si>
  <si>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</si>
  <si>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</si>
  <si>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</si>
  <si>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</si>
  <si>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</si>
  <si>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</si>
  <si>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</si>
  <si>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</si>
  <si>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</si>
  <si>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</si>
  <si>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</si>
  <si>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</si>
  <si>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</si>
  <si>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</si>
  <si>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</si>
  <si>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</si>
  <si>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</si>
  <si>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</si>
  <si>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</si>
  <si>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</si>
  <si>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</si>
  <si>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</si>
  <si>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</si>
  <si>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</si>
  <si>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</si>
  <si>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</si>
  <si>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</si>
  <si>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</si>
  <si>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</si>
  <si>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</si>
  <si>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</si>
  <si>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</si>
  <si>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</si>
  <si>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</si>
  <si>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</si>
  <si>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</si>
  <si>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</si>
  <si>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</si>
  <si>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</si>
  <si>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</si>
  <si>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</si>
  <si>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</si>
  <si>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</si>
  <si>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</si>
  <si>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</si>
  <si>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</si>
  <si>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</si>
  <si>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</si>
  <si>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</si>
  <si>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</si>
  <si>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</si>
  <si>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</si>
  <si>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</si>
  <si>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</si>
  <si>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</si>
  <si>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</si>
  <si>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</si>
  <si>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</si>
  <si>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</si>
  <si>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</si>
  <si>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</si>
  <si>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</si>
  <si>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</si>
  <si>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</si>
  <si>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</si>
  <si>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</si>
  <si>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</si>
  <si>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</si>
  <si>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</si>
  <si>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</si>
  <si>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</si>
  <si>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</si>
  <si>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</si>
  <si>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</si>
  <si>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</si>
  <si>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</si>
  <si>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</si>
  <si>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</si>
  <si>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</si>
  <si>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</si>
  <si>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</si>
  <si>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</si>
  <si>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</si>
  <si>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</si>
  <si>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</si>
  <si>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</si>
  <si>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</si>
  <si>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</si>
  <si>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</si>
  <si>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</si>
  <si>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</si>
  <si>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</si>
  <si>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</si>
  <si>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</si>
  <si>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</si>
  <si>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</si>
  <si>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</si>
  <si>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</si>
  <si>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</si>
  <si>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</si>
  <si>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</si>
  <si>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</si>
  <si>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</si>
  <si>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</si>
  <si>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</si>
  <si>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</si>
  <si>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</si>
  <si>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</si>
  <si>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</si>
  <si>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</si>
  <si>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</si>
  <si>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</si>
  <si>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</si>
  <si>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</si>
  <si>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</si>
  <si>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</si>
  <si>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</si>
  <si>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</si>
  <si>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</si>
  <si>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</si>
  <si>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</si>
  <si>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</si>
  <si>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</si>
  <si>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</si>
  <si>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</si>
  <si>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</si>
  <si>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</si>
  <si>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</si>
  <si>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</si>
  <si>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</si>
  <si>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</si>
  <si>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</si>
  <si>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</si>
  <si>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</si>
  <si>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</si>
  <si>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</si>
  <si>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</si>
  <si>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</si>
  <si>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</si>
  <si>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</si>
  <si>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</si>
  <si>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</si>
  <si>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</si>
  <si>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</si>
  <si>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</si>
  <si>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</si>
  <si>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</si>
  <si>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</si>
  <si>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</si>
  <si>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</si>
  <si>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</si>
  <si>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</si>
  <si>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</si>
  <si>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</si>
  <si>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</si>
  <si>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</si>
  <si>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</si>
  <si>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</si>
  <si>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</si>
  <si>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</si>
  <si>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</si>
  <si>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</si>
  <si>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</si>
  <si>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</si>
  <si>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</si>
  <si>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</si>
  <si>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</si>
  <si>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</si>
  <si>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</si>
  <si>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</si>
  <si>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</si>
  <si>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</si>
  <si>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</si>
  <si>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</si>
  <si>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</si>
  <si>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</si>
  <si>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</si>
  <si>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</si>
  <si>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</si>
  <si>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</si>
  <si>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</si>
  <si>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</si>
  <si>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</si>
  <si>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</si>
  <si>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</si>
  <si>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</si>
  <si>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</si>
  <si>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</si>
  <si>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</si>
  <si>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</si>
  <si>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</si>
  <si>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</si>
  <si>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</si>
  <si>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</si>
  <si>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</si>
  <si>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</si>
  <si>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</si>
  <si>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</si>
  <si>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</si>
  <si>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</si>
  <si>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</si>
  <si>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</si>
  <si>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</si>
  <si>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</si>
  <si>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</si>
  <si>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</si>
  <si>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</si>
  <si>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</si>
  <si>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</si>
  <si>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</si>
  <si>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</si>
  <si>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</si>
  <si>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</si>
  <si>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</si>
  <si>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</si>
  <si>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</si>
  <si>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</si>
  <si>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</si>
  <si>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</si>
  <si>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</si>
  <si>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</si>
  <si>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</si>
  <si>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</si>
  <si>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</si>
  <si>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</si>
  <si>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</si>
  <si>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</si>
  <si>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</si>
  <si>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</si>
  <si>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</si>
  <si>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</si>
  <si>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</si>
  <si>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</si>
  <si>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</si>
  <si>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</si>
  <si>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</si>
  <si>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</si>
  <si>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</si>
  <si>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</si>
  <si>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</si>
  <si>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</si>
  <si>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</si>
  <si>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</si>
  <si>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</si>
  <si>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</si>
  <si>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</si>
  <si>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</si>
  <si>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</si>
  <si>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</si>
  <si>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</si>
  <si>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</si>
  <si>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</si>
  <si>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</si>
  <si>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</si>
  <si>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</si>
  <si>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</si>
  <si>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</si>
  <si>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</si>
  <si>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</si>
  <si>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</si>
  <si>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</si>
  <si>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</si>
  <si>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</si>
  <si>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</si>
  <si>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</si>
  <si>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</si>
  <si>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</si>
  <si>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</si>
  <si>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</si>
  <si>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</si>
  <si>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</si>
  <si>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</si>
  <si>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</si>
  <si>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</si>
  <si>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</si>
  <si>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</si>
  <si>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</si>
  <si>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</si>
  <si>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</si>
  <si>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</si>
  <si>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</si>
  <si>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</si>
  <si>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</si>
  <si>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</si>
  <si>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</si>
  <si>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</si>
  <si>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</si>
  <si>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</si>
  <si>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</si>
  <si>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</si>
  <si>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</si>
  <si>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</si>
  <si>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</si>
  <si>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</si>
  <si>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</si>
  <si>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</si>
  <si>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</si>
  <si>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</si>
  <si>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</si>
  <si>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</si>
  <si>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</si>
  <si>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</si>
  <si>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</si>
  <si>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</si>
  <si>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</si>
  <si>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</si>
  <si>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</si>
  <si>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</si>
  <si>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</si>
  <si>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</si>
  <si>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</si>
  <si>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</si>
  <si>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</si>
  <si>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</si>
  <si>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</si>
  <si>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</si>
  <si>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</si>
  <si>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</si>
  <si>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</si>
  <si>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</si>
  <si>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</si>
  <si>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</si>
  <si>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</si>
  <si>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</si>
  <si>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</si>
  <si>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</si>
  <si>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</si>
  <si>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</si>
  <si>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</si>
  <si>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</si>
  <si>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</si>
  <si>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</si>
  <si>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</si>
  <si>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</si>
  <si>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</si>
  <si>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</si>
  <si>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</si>
  <si>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</si>
  <si>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</si>
  <si>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</si>
  <si>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</si>
  <si>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</si>
  <si>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</si>
  <si>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</si>
  <si>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</si>
  <si>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</si>
  <si>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</si>
  <si>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</si>
  <si>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</si>
  <si>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</si>
  <si>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</si>
  <si>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</si>
  <si>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</si>
  <si>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</si>
  <si>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</si>
  <si>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</si>
  <si>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</si>
  <si>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</si>
  <si>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</si>
  <si>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</si>
  <si>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</si>
  <si>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</si>
  <si>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</si>
  <si>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</si>
  <si>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</si>
  <si>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</si>
  <si>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</si>
  <si>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</si>
  <si>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</si>
  <si>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</si>
  <si>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</si>
  <si>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</si>
  <si>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</si>
  <si>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</si>
  <si>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</si>
  <si>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</si>
  <si>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</si>
  <si>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</si>
  <si>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</si>
  <si>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</si>
  <si>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</si>
  <si>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</si>
  <si>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</si>
  <si>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</si>
  <si>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</si>
  <si>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</si>
  <si>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</si>
  <si>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</si>
  <si>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</si>
  <si>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</si>
  <si>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</si>
  <si>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</si>
  <si>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</si>
  <si>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</si>
  <si>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</si>
  <si>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</si>
  <si>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</si>
  <si>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</si>
  <si>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</si>
  <si>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</si>
  <si>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</si>
  <si>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</si>
  <si>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</si>
  <si>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</si>
  <si>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</si>
  <si>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</si>
  <si>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</si>
  <si>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</si>
  <si>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</si>
  <si>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</si>
  <si>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</si>
  <si>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</si>
  <si>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</si>
  <si>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</si>
  <si>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</si>
  <si>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</si>
  <si>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</si>
  <si>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</si>
  <si>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</si>
  <si>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</si>
  <si>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</si>
  <si>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</si>
  <si>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</si>
  <si>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</si>
  <si>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</si>
  <si>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</si>
  <si>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</si>
  <si>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</si>
  <si>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</si>
  <si>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</si>
  <si>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</si>
  <si>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</si>
  <si>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</si>
  <si>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</si>
  <si>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</si>
  <si>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</si>
  <si>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</si>
  <si>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</si>
  <si>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</si>
  <si>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</si>
  <si>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</si>
  <si>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</si>
  <si>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</si>
  <si>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</si>
  <si>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</si>
  <si>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</si>
  <si>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</si>
  <si>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</si>
  <si>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</si>
  <si>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</si>
  <si>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</si>
  <si>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</si>
  <si>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</si>
  <si>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</si>
  <si>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</si>
  <si>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</si>
  <si>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</si>
  <si>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</si>
  <si>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</si>
  <si>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</si>
  <si>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</si>
  <si>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</si>
  <si>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</si>
  <si>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</si>
  <si>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</si>
  <si>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</si>
  <si>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</si>
  <si>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</si>
  <si>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</si>
  <si>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</si>
  <si>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</si>
  <si>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</si>
  <si>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</si>
  <si>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</si>
  <si>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</si>
  <si>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</si>
  <si>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</si>
  <si>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</si>
  <si>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</si>
  <si>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</si>
  <si>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</si>
  <si>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</si>
  <si>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</si>
  <si>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</si>
  <si>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</si>
  <si>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</si>
  <si>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</si>
  <si>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</si>
  <si>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</si>
  <si>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</si>
  <si>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</si>
  <si>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</si>
  <si>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</si>
  <si>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</si>
  <si>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</si>
  <si>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</si>
  <si>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</si>
  <si>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</si>
  <si>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</si>
  <si>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</si>
  <si>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</si>
  <si>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</si>
  <si>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</si>
  <si>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</si>
  <si>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</si>
  <si>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</si>
  <si>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</si>
  <si>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</si>
  <si>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</si>
  <si>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</si>
  <si>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</si>
  <si>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</si>
  <si>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</si>
  <si>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</si>
  <si>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</si>
  <si>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</si>
  <si>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</si>
  <si>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</si>
  <si>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</si>
  <si>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</si>
  <si>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</si>
  <si>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</si>
  <si>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</si>
  <si>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</si>
  <si>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</si>
  <si>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</si>
  <si>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</si>
  <si>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</si>
  <si>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</si>
  <si>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</si>
  <si>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</si>
  <si>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</si>
  <si>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</si>
  <si>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</si>
  <si>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</si>
  <si>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</si>
  <si>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</si>
  <si>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</si>
  <si>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</si>
  <si>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</si>
  <si>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</si>
  <si>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</si>
  <si>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</si>
  <si>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</si>
  <si>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</si>
  <si>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</si>
  <si>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</si>
  <si>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</si>
  <si>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</si>
  <si>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</si>
  <si>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</si>
  <si>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</si>
  <si>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</si>
  <si>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</si>
  <si>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</si>
  <si>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</si>
  <si>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</si>
  <si>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</si>
  <si>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</si>
  <si>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</si>
  <si>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</si>
  <si>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</si>
  <si>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</si>
  <si>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</si>
  <si>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</si>
  <si>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</si>
  <si>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</si>
  <si>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</si>
  <si>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</si>
  <si>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</si>
  <si>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</si>
  <si>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</si>
  <si>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</si>
  <si>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</si>
  <si>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</si>
  <si>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</si>
  <si>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</si>
  <si>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</si>
  <si>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</si>
  <si>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</si>
  <si>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</si>
  <si>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</si>
  <si>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</si>
  <si>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</si>
  <si>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</si>
  <si>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</si>
  <si>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</si>
  <si>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</si>
  <si>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</si>
  <si>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</si>
  <si>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</si>
  <si>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</si>
  <si>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</si>
  <si>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</si>
  <si>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</si>
  <si>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</si>
  <si>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</si>
  <si>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</si>
  <si>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</si>
  <si>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</si>
  <si>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</si>
  <si>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</si>
  <si>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</si>
  <si>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</si>
  <si>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</si>
  <si>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</si>
  <si>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</si>
  <si>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</si>
  <si>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</si>
  <si>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</si>
  <si>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</si>
  <si>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</si>
  <si>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</si>
  <si>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</si>
  <si>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</si>
  <si>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</si>
  <si>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</si>
  <si>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</si>
  <si>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</si>
  <si>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</si>
  <si>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</si>
  <si>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</si>
  <si>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</si>
  <si>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</si>
  <si>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</si>
  <si>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</si>
  <si>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</si>
  <si>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</si>
  <si>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</si>
  <si>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</si>
  <si>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</si>
  <si>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</si>
  <si>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</si>
  <si>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</si>
  <si>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</si>
  <si>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</si>
  <si>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</si>
  <si>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</si>
  <si>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</si>
  <si>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</si>
  <si>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</si>
  <si>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</si>
  <si>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</si>
  <si>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</si>
  <si>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</si>
  <si>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</si>
  <si>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</si>
  <si>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</si>
  <si>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</si>
  <si>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</si>
  <si>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</si>
  <si>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</si>
  <si>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</si>
  <si>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</si>
  <si>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</si>
  <si>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</si>
  <si>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</si>
  <si>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</si>
  <si>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</si>
  <si>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</si>
  <si>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</si>
  <si>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</si>
  <si>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</si>
  <si>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</si>
  <si>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</si>
  <si>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</si>
  <si>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</si>
  <si>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</si>
  <si>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</si>
  <si>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</si>
  <si>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</si>
  <si>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</si>
  <si>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</si>
  <si>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</si>
  <si>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</si>
  <si>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</si>
  <si>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</si>
  <si>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</si>
  <si>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</si>
  <si>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</si>
  <si>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</si>
  <si>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</si>
  <si>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</si>
  <si>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</si>
  <si>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</si>
  <si>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</si>
  <si>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</si>
  <si>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</si>
  <si>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</si>
  <si>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</si>
  <si>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</si>
  <si>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</si>
  <si>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</si>
  <si>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</si>
  <si>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</si>
  <si>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</si>
  <si>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</si>
  <si>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</si>
  <si>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</si>
  <si>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</si>
  <si>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</si>
  <si>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</si>
  <si>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</si>
  <si>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</si>
  <si>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</si>
  <si>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</si>
  <si>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</si>
  <si>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</si>
  <si>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</si>
  <si>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</si>
  <si>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</si>
  <si>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</si>
  <si>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</si>
  <si>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</si>
  <si>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</si>
  <si>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</si>
  <si>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</si>
  <si>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</si>
  <si>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</si>
  <si>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</si>
  <si>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</si>
  <si>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</si>
  <si>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</si>
  <si>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</si>
  <si>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</si>
  <si>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</si>
  <si>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</si>
  <si>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</si>
  <si>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</si>
  <si>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</si>
  <si>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</si>
  <si>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</si>
  <si>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</si>
  <si>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</si>
  <si>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</si>
  <si>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</si>
  <si>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</si>
  <si>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</si>
  <si>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</si>
  <si>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</si>
  <si>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</si>
  <si>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</si>
  <si>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</si>
  <si>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</si>
  <si>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</si>
  <si>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</si>
  <si>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</si>
  <si>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</si>
  <si>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</si>
  <si>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</si>
  <si>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</si>
  <si>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</si>
  <si>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</si>
  <si>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</si>
  <si>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</si>
  <si>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</si>
  <si>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</si>
  <si>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</si>
  <si>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</si>
  <si>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</si>
  <si>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</si>
  <si>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</si>
  <si>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</si>
  <si>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</si>
  <si>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</si>
  <si>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</si>
  <si>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</si>
  <si>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</si>
  <si>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</si>
  <si>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</si>
  <si>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</si>
  <si>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</si>
  <si>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</si>
  <si>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</si>
  <si>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</si>
  <si>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</si>
  <si>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</si>
  <si>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</si>
  <si>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</si>
  <si>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</si>
  <si>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</si>
  <si>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</si>
  <si>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</si>
  <si>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</si>
  <si>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</si>
  <si>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</si>
  <si>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</si>
  <si>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</si>
  <si>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</si>
  <si>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</si>
  <si>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</si>
  <si>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</si>
  <si>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</si>
  <si>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</si>
  <si>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</si>
  <si>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</si>
  <si>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</si>
  <si>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</si>
  <si>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</si>
  <si>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</si>
  <si>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</si>
  <si>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</si>
  <si>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</si>
  <si>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</si>
  <si>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</si>
  <si>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</si>
  <si>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</si>
  <si>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</si>
  <si>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</si>
  <si>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</si>
  <si>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</si>
  <si>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</si>
  <si>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</si>
  <si>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</si>
  <si>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</si>
  <si>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</si>
  <si>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</si>
  <si>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</si>
  <si>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</si>
  <si>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</si>
  <si>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</si>
  <si>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</si>
  <si>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</si>
  <si>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</si>
  <si>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</si>
  <si>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</si>
  <si>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</si>
  <si>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</si>
  <si>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</si>
  <si>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</si>
  <si>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</si>
  <si>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</si>
  <si>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</si>
  <si>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</si>
  <si>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</si>
  <si>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</si>
  <si>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</si>
  <si>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</si>
  <si>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</si>
  <si>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</si>
  <si>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</si>
  <si>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</si>
  <si>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</si>
  <si>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</si>
  <si>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</si>
  <si>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</si>
  <si>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</si>
  <si>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</si>
  <si>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</si>
  <si>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</si>
  <si>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</si>
  <si>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</si>
  <si>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</si>
  <si>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</si>
  <si>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</si>
  <si>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</si>
  <si>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</si>
  <si>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</si>
  <si>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</si>
  <si>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</si>
  <si>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</si>
  <si>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</si>
  <si>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</si>
  <si>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</si>
  <si>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</si>
  <si>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</si>
  <si>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</si>
  <si>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</si>
  <si>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</si>
  <si>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</si>
  <si>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</si>
  <si>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</si>
  <si>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</si>
  <si>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</si>
  <si>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</si>
  <si>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</si>
  <si>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</si>
  <si>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</si>
  <si>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</si>
  <si>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</si>
  <si>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</si>
  <si>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</si>
  <si>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</si>
  <si>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</si>
  <si>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</si>
  <si>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</si>
  <si>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</si>
  <si>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</si>
  <si>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</si>
  <si>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</si>
  <si>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</si>
  <si>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</si>
  <si>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</si>
  <si>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</si>
  <si>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</si>
  <si>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</si>
  <si>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</si>
  <si>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</si>
  <si>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</si>
  <si>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</si>
  <si>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</si>
  <si>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</si>
  <si>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</si>
  <si>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</si>
  <si>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</si>
  <si>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</si>
  <si>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</si>
  <si>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</si>
  <si>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</si>
  <si>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</si>
  <si>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</si>
  <si>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</si>
  <si>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</si>
  <si>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</si>
  <si>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</si>
  <si>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</si>
  <si>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</si>
  <si>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</si>
  <si>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</si>
  <si>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</si>
  <si>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</si>
  <si>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</si>
  <si>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</si>
  <si>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</si>
  <si>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</si>
  <si>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</si>
  <si>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</si>
  <si>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</si>
  <si>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</si>
  <si>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</si>
  <si>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</si>
  <si>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</si>
  <si>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</si>
  <si>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</si>
  <si>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</si>
  <si>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</si>
  <si>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</si>
  <si>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</si>
  <si>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</si>
  <si>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</si>
  <si>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</si>
  <si>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</si>
  <si>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</si>
  <si>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</si>
  <si>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</si>
  <si>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</si>
  <si>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</si>
  <si>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</si>
  <si>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</si>
  <si>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</si>
  <si>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</si>
  <si>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</si>
  <si>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</si>
  <si>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</si>
  <si>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</si>
  <si>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</si>
  <si>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</si>
  <si>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</si>
  <si>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</si>
  <si>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</si>
  <si>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</si>
  <si>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</si>
  <si>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</si>
  <si>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</si>
  <si>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</si>
  <si>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</si>
  <si>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</si>
  <si>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</si>
  <si>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</si>
  <si>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</si>
  <si>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</si>
  <si>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</si>
  <si>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</si>
  <si>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</si>
  <si>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</si>
  <si>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</si>
  <si>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</si>
  <si>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</si>
  <si>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</si>
  <si>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</si>
  <si>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</si>
  <si>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</si>
  <si>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</si>
  <si>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</si>
  <si>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</si>
  <si>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</si>
  <si>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</si>
  <si>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</si>
  <si>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</si>
  <si>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</si>
  <si>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</si>
  <si>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</si>
  <si>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</si>
  <si>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</si>
  <si>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</si>
  <si>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</si>
  <si>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</si>
  <si>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</si>
  <si>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</si>
  <si>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</si>
  <si>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</si>
  <si>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</si>
  <si>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</si>
  <si>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</si>
  <si>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</si>
  <si>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</si>
  <si>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</si>
  <si>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</si>
  <si>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</si>
  <si>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</si>
  <si>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</si>
  <si>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</si>
  <si>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</si>
  <si>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</si>
  <si>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</si>
  <si>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</si>
  <si>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</si>
  <si>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</si>
  <si>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</si>
  <si>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</si>
  <si>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</si>
  <si>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</si>
  <si>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</si>
  <si>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</si>
  <si>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</si>
  <si>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</si>
  <si>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</si>
  <si>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</si>
  <si>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</si>
  <si>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</si>
  <si>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</si>
  <si>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</si>
  <si>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</si>
  <si>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</si>
  <si>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</si>
  <si>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</si>
  <si>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</si>
  <si>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</si>
  <si>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</si>
  <si>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</si>
  <si>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</si>
  <si>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</si>
  <si>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</si>
  <si>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</si>
  <si>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</si>
  <si>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</si>
  <si>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</si>
  <si>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</si>
  <si>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</si>
  <si>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</si>
  <si>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</si>
  <si>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</si>
  <si>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</si>
  <si>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</si>
  <si>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</si>
  <si>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</si>
  <si>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</si>
  <si>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</si>
  <si>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</si>
  <si>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</si>
  <si>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</si>
  <si>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</si>
  <si>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</si>
  <si>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</si>
  <si>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</si>
  <si>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</si>
  <si>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</si>
  <si>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</si>
  <si>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</si>
  <si>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</si>
  <si>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</si>
  <si>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</si>
  <si>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</si>
  <si>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</si>
  <si>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</si>
  <si>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</si>
  <si>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</si>
  <si>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</si>
  <si>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</si>
  <si>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</si>
  <si>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</si>
  <si>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</si>
  <si>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</si>
  <si>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</si>
  <si>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</si>
  <si>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</si>
  <si>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</si>
  <si>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</si>
  <si>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</si>
  <si>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</si>
  <si>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</si>
  <si>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</si>
  <si>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</si>
  <si>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</si>
  <si>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</si>
  <si>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</si>
  <si>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</si>
  <si>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</si>
  <si>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</si>
  <si>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</si>
  <si>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</si>
  <si>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</si>
  <si>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</si>
  <si>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</si>
  <si>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</si>
  <si>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</si>
  <si>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</si>
  <si>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</si>
  <si>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</si>
  <si>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</si>
  <si>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</si>
  <si>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</si>
  <si>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</si>
  <si>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</si>
  <si>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</si>
  <si>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</si>
  <si>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</si>
  <si>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</si>
  <si>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</si>
  <si>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</si>
  <si>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</si>
  <si>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</si>
  <si>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</si>
  <si>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</si>
  <si>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</si>
  <si>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</si>
  <si>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</si>
  <si>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</si>
  <si>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</si>
  <si>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</si>
  <si>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</si>
  <si>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</si>
  <si>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</si>
  <si>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</si>
  <si>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</si>
  <si>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</si>
  <si>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</si>
  <si>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</si>
  <si>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</si>
  <si>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</si>
  <si>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</si>
  <si>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</si>
  <si>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</si>
  <si>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</si>
  <si>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</si>
  <si>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</si>
  <si>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</si>
  <si>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</si>
  <si>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</si>
  <si>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</si>
  <si>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</si>
  <si>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</si>
  <si>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</si>
  <si>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</si>
  <si>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</si>
  <si>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</si>
  <si>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</si>
  <si>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</si>
  <si>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</si>
  <si>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</si>
  <si>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</si>
  <si>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</si>
  <si>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</si>
  <si>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</si>
  <si>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</si>
  <si>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</si>
  <si>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</si>
  <si>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</si>
  <si>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</si>
  <si>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</si>
  <si>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</si>
  <si>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</si>
  <si>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</si>
  <si>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</si>
  <si>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</si>
  <si>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</si>
  <si>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</si>
  <si>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</si>
  <si>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</si>
  <si>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</si>
  <si>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</si>
  <si>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</si>
  <si>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</si>
  <si>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</si>
  <si>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</si>
  <si>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</si>
  <si>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</si>
  <si>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</si>
  <si>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</si>
  <si>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</si>
  <si>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</si>
  <si>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</si>
  <si>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</si>
  <si>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</si>
  <si>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</si>
  <si>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</si>
  <si>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</si>
  <si>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</si>
  <si>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</si>
  <si>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</si>
  <si>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</si>
  <si>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</si>
  <si>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</si>
  <si>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</si>
  <si>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</si>
  <si>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</si>
  <si>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</si>
  <si>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</si>
  <si>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</si>
  <si>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</si>
  <si>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</si>
  <si>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</si>
  <si>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</si>
  <si>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</si>
  <si>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</si>
  <si>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</si>
  <si>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</si>
  <si>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</si>
  <si>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</si>
  <si>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</si>
  <si>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</si>
  <si>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</si>
  <si>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</si>
  <si>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</si>
  <si>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</si>
  <si>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</si>
  <si>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</si>
  <si>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</si>
  <si>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</si>
  <si>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</si>
  <si>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</si>
  <si>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</si>
  <si>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</si>
  <si>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</si>
  <si>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</si>
  <si>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</si>
  <si>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</si>
  <si>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</si>
  <si>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</si>
  <si>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</si>
  <si>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</si>
  <si>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</si>
  <si>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</si>
  <si>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</si>
  <si>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</si>
  <si>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</si>
  <si>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</si>
  <si>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</si>
  <si>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</si>
  <si>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</si>
  <si>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</si>
  <si>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</si>
  <si>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</si>
  <si>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</si>
  <si>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</si>
  <si>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</si>
  <si>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</si>
  <si>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</si>
  <si>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</si>
  <si>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</si>
  <si>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</si>
  <si>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</si>
  <si>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</si>
  <si>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</si>
  <si>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</si>
  <si>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</si>
  <si>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</si>
  <si>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</si>
  <si>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</si>
  <si>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</si>
  <si>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</si>
  <si>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</si>
  <si>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</si>
  <si>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</si>
  <si>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</si>
  <si>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</si>
  <si>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</si>
  <si>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</si>
  <si>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</si>
  <si>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</si>
  <si>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</si>
  <si>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</si>
  <si>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</si>
  <si>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</si>
  <si>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</si>
  <si>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</si>
  <si>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</si>
  <si>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</si>
  <si>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</si>
  <si>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</si>
  <si>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</si>
  <si>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</si>
  <si>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</si>
  <si>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</si>
  <si>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</si>
  <si>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</si>
  <si>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</si>
  <si>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</si>
  <si>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</si>
  <si>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</si>
  <si>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</si>
  <si>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</si>
  <si>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</si>
  <si>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</si>
  <si>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</si>
  <si>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</si>
  <si>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</si>
  <si>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</si>
  <si>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</si>
  <si>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</si>
  <si>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</si>
  <si>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</si>
  <si>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</si>
  <si>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</si>
  <si>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</si>
  <si>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</si>
  <si>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</si>
  <si>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</si>
  <si>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</si>
  <si>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</si>
  <si>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</si>
  <si>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</si>
  <si>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</si>
  <si>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</si>
  <si>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</si>
  <si>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</si>
  <si>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</si>
  <si>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</si>
  <si>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</si>
  <si>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</si>
  <si>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</si>
  <si>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</si>
  <si>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</si>
  <si>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</si>
  <si>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</si>
  <si>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</si>
  <si>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</si>
  <si>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</si>
  <si>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</si>
  <si>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</si>
  <si>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</si>
  <si>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</si>
  <si>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</si>
  <si>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</si>
  <si>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</si>
  <si>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</si>
  <si>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</si>
  <si>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</si>
  <si>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</si>
  <si>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</si>
  <si>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</si>
  <si>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</si>
  <si>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</si>
  <si>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</si>
  <si>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</si>
  <si>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</si>
  <si>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</si>
  <si>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</si>
  <si>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</si>
  <si>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</si>
  <si>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</si>
  <si>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</si>
  <si>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</si>
  <si>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</si>
  <si>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</si>
  <si>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</si>
  <si>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</si>
  <si>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</si>
  <si>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</si>
  <si>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</si>
  <si>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</si>
  <si>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</si>
  <si>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</si>
  <si>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</si>
  <si>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</si>
  <si>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</si>
  <si>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</si>
  <si>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</si>
  <si>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</si>
  <si>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</si>
  <si>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</si>
  <si>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</si>
  <si>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</si>
  <si>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</si>
  <si>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</si>
  <si>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</si>
  <si>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</si>
  <si>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</si>
  <si>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</si>
  <si>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</si>
  <si>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</si>
  <si>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</si>
  <si>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</si>
  <si>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</si>
  <si>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</si>
  <si>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</si>
  <si>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</si>
  <si>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</si>
  <si>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</si>
  <si>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</si>
  <si>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</si>
  <si>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</si>
  <si>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</si>
  <si>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</si>
  <si>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</si>
  <si>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</si>
  <si>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</si>
  <si>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</si>
  <si>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</si>
  <si>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</si>
  <si>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</si>
  <si>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</si>
  <si>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</si>
  <si>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</si>
  <si>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</si>
  <si>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</si>
  <si>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</si>
  <si>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</si>
  <si>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</si>
  <si>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</si>
  <si>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</si>
  <si>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</si>
  <si>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</si>
  <si>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</si>
  <si>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</si>
  <si>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</si>
  <si>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</si>
  <si>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</si>
  <si>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</si>
  <si>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</si>
  <si>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</si>
  <si>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</si>
  <si>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</si>
  <si>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</si>
  <si>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</si>
  <si>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</si>
  <si>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</si>
  <si>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</si>
  <si>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</si>
  <si>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</si>
  <si>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</si>
  <si>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</si>
  <si>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</si>
  <si>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</si>
  <si>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</si>
  <si>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</si>
  <si>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</si>
  <si>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</si>
  <si>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</si>
  <si>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</si>
  <si>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</si>
  <si>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</si>
  <si>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</si>
  <si>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</si>
  <si>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</si>
  <si>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</si>
  <si>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</si>
  <si>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</si>
  <si>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</si>
  <si>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</si>
  <si>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</si>
  <si>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</si>
  <si>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</si>
  <si>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</si>
  <si>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</si>
  <si>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</si>
  <si>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</si>
  <si>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</si>
  <si>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</si>
  <si>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</si>
  <si>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</si>
  <si>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</si>
  <si>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</si>
  <si>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</si>
  <si>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</si>
  <si>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</si>
  <si>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</si>
  <si>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</si>
  <si>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</si>
  <si>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</si>
  <si>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</si>
  <si>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</si>
  <si>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</si>
  <si>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</si>
  <si>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</si>
  <si>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</si>
  <si>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</si>
  <si>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</si>
  <si>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</si>
  <si>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</si>
  <si>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</si>
  <si>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</si>
  <si>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</si>
  <si>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</si>
  <si>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</si>
  <si>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</si>
  <si>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</si>
  <si>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</si>
  <si>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</si>
  <si>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</si>
  <si>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</si>
  <si>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</si>
  <si>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</si>
  <si>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</si>
  <si>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</si>
  <si>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</si>
  <si>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</si>
  <si>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</si>
  <si>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</si>
  <si>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</si>
  <si>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</si>
  <si>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</si>
  <si>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</si>
  <si>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</si>
  <si>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</si>
  <si>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</si>
  <si>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</si>
  <si>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</si>
  <si>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</si>
  <si>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</si>
  <si>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</si>
  <si>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</si>
  <si>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</si>
  <si>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</si>
  <si>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</si>
  <si>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</si>
  <si>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</si>
  <si>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</si>
  <si>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</si>
  <si>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</si>
  <si>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</si>
  <si>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</si>
  <si>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</si>
  <si>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</si>
  <si>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</si>
  <si>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</si>
  <si>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</si>
  <si>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</si>
  <si>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</si>
  <si>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</si>
  <si>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</si>
  <si>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</si>
  <si>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</si>
  <si>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</si>
  <si>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</si>
  <si>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</si>
  <si>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</si>
  <si>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</si>
  <si>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</si>
  <si>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</si>
  <si>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</si>
  <si>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</si>
  <si>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</si>
  <si>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</si>
  <si>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</si>
  <si>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</si>
  <si>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</si>
  <si>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</si>
  <si>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</si>
  <si>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</si>
  <si>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</si>
  <si>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</si>
  <si>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</si>
  <si>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</si>
  <si>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</si>
  <si>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</si>
  <si>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</si>
  <si>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</si>
  <si>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</si>
  <si>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</si>
  <si>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</si>
  <si>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</si>
  <si>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</si>
  <si>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</si>
  <si>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</si>
  <si>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</si>
  <si>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</si>
  <si>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</si>
  <si>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</si>
  <si>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</si>
  <si>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</si>
  <si>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</si>
  <si>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</si>
  <si>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</si>
  <si>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</si>
  <si>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</si>
  <si>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</si>
  <si>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</si>
  <si>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</si>
  <si>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</si>
  <si>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</si>
  <si>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</si>
  <si>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</si>
  <si>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</si>
  <si>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</si>
  <si>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</si>
  <si>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</si>
  <si>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</si>
  <si>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</si>
  <si>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</si>
  <si>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</si>
  <si>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</si>
  <si>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</si>
  <si>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</si>
  <si>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</si>
  <si>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</si>
  <si>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</si>
  <si>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</si>
  <si>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</si>
  <si>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</si>
  <si>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</si>
  <si>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</si>
  <si>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</si>
  <si>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</si>
  <si>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</si>
  <si>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</si>
  <si>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</si>
  <si>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</si>
  <si>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</si>
  <si>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</si>
  <si>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</si>
  <si>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</si>
  <si>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</si>
  <si>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</si>
  <si>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</si>
  <si>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</si>
  <si>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</si>
  <si>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</si>
  <si>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</si>
  <si>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</si>
  <si>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</si>
  <si>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</si>
  <si>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</si>
  <si>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</si>
  <si>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</si>
  <si>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</si>
  <si>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</si>
  <si>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</si>
  <si>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</si>
  <si>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</si>
  <si>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</si>
  <si>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</si>
  <si>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</si>
  <si>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</si>
  <si>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</si>
  <si>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</si>
  <si>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</si>
  <si>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</si>
  <si>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</si>
  <si>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</si>
  <si>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</si>
  <si>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</si>
  <si>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</si>
  <si>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</si>
  <si>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</si>
  <si>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</si>
  <si>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</si>
  <si>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</si>
  <si>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</si>
  <si>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</si>
  <si>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</si>
  <si>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</si>
  <si>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</si>
  <si>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</si>
  <si>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</si>
  <si>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</si>
  <si>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</si>
  <si>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</si>
  <si>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</si>
  <si>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</si>
  <si>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</si>
  <si>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</si>
  <si>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</si>
  <si>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</si>
  <si>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</si>
  <si>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</si>
  <si>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</si>
  <si>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</si>
  <si>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</si>
  <si>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</si>
  <si>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</si>
  <si>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</si>
  <si>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</si>
  <si>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</si>
  <si>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</si>
  <si>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</si>
  <si>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</si>
  <si>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</si>
  <si>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</si>
  <si>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</si>
  <si>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</si>
  <si>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</si>
  <si>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</si>
  <si>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</si>
  <si>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</si>
  <si>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</si>
  <si>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</si>
  <si>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</si>
  <si>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</si>
  <si>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</si>
  <si>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</si>
  <si>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</si>
  <si>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</si>
  <si>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</si>
  <si>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</si>
  <si>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</si>
  <si>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</si>
  <si>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</si>
  <si>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</si>
  <si>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</si>
  <si>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</si>
  <si>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</si>
  <si>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</si>
  <si>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</si>
  <si>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</si>
  <si>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</si>
  <si>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</si>
  <si>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</si>
  <si>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</si>
  <si>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</si>
  <si>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</si>
  <si>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</si>
  <si>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</si>
  <si>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</si>
  <si>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</si>
  <si>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</si>
  <si>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</si>
  <si>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</si>
  <si>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</si>
  <si>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</si>
  <si>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</si>
  <si>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</si>
  <si>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</si>
  <si>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</si>
  <si>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</si>
  <si>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</si>
  <si>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</si>
  <si>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</si>
  <si>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</si>
  <si>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</si>
  <si>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</si>
  <si>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</si>
  <si>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</si>
  <si>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</si>
  <si>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</si>
  <si>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</si>
  <si>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</si>
  <si>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</si>
  <si>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</si>
  <si>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</si>
  <si>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</si>
  <si>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</si>
  <si>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</si>
  <si>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</si>
  <si>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</si>
  <si>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</si>
  <si>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</si>
  <si>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</si>
  <si>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</si>
  <si>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</si>
  <si>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</si>
  <si>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</si>
  <si>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</si>
  <si>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</si>
  <si>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</si>
  <si>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</si>
  <si>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</si>
  <si>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</si>
  <si>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</si>
  <si>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</si>
  <si>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</si>
  <si>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</si>
  <si>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</si>
  <si>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</si>
  <si>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</si>
  <si>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</si>
  <si>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</si>
  <si>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</si>
  <si>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</si>
  <si>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</si>
  <si>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</si>
  <si>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</si>
  <si>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</si>
  <si>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</si>
  <si>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</si>
  <si>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</si>
  <si>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</si>
  <si>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</si>
  <si>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</si>
  <si>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</si>
  <si>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</si>
  <si>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</si>
  <si>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</si>
  <si>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</si>
  <si>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</si>
  <si>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</si>
  <si>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</si>
  <si>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</si>
  <si>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</si>
  <si>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</si>
  <si>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</si>
  <si>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</si>
  <si>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</si>
  <si>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</si>
  <si>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</si>
  <si>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</si>
  <si>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</si>
  <si>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</si>
  <si>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</si>
  <si>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</si>
  <si>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</si>
  <si>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</si>
  <si>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</si>
  <si>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</si>
  <si>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</si>
  <si>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</si>
  <si>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</si>
  <si>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</si>
  <si>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</si>
  <si>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</si>
  <si>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</si>
  <si>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</si>
  <si>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</si>
  <si>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</si>
  <si>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</si>
  <si>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</si>
  <si>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</si>
  <si>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</si>
  <si>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</si>
  <si>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</si>
  <si>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</si>
  <si>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</si>
  <si>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</si>
  <si>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</si>
  <si>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</si>
  <si>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</si>
  <si>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</si>
  <si>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</si>
  <si>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</si>
  <si>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</si>
  <si>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</si>
  <si>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</si>
  <si>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</si>
  <si>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</si>
  <si>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</si>
  <si>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</si>
  <si>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</si>
  <si>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</si>
  <si>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</si>
  <si>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</si>
  <si>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</si>
  <si>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</si>
  <si>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</si>
  <si>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</si>
  <si>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</si>
  <si>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</si>
  <si>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</si>
  <si>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</si>
  <si>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</si>
  <si>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</si>
  <si>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</si>
  <si>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</si>
  <si>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</si>
  <si>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</si>
  <si>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</si>
  <si>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</si>
  <si>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</si>
  <si>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</si>
  <si>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</si>
  <si>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</si>
  <si>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</si>
  <si>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</si>
  <si>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</si>
  <si>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</si>
  <si>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</si>
  <si>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</si>
  <si>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</si>
  <si>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</si>
  <si>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</si>
  <si>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</si>
  <si>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</si>
  <si>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</si>
  <si>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</si>
  <si>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</si>
  <si>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</si>
  <si>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</si>
  <si>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</si>
  <si>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</si>
  <si>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</si>
  <si>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</si>
  <si>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</si>
  <si>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</si>
  <si>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</si>
  <si>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</si>
  <si>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</si>
  <si>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</si>
  <si>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</si>
  <si>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</si>
  <si>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</si>
  <si>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</si>
  <si>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</si>
  <si>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</si>
  <si>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</si>
  <si>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</si>
  <si>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</si>
  <si>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</si>
  <si>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</si>
  <si>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</si>
  <si>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</si>
  <si>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</si>
  <si>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</si>
  <si>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</si>
  <si>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</si>
  <si>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</si>
  <si>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</si>
  <si>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</si>
  <si>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</si>
  <si>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</si>
  <si>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</si>
  <si>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</si>
  <si>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</si>
  <si>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</si>
  <si>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</si>
  <si>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</si>
  <si>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</si>
  <si>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</si>
  <si>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</si>
  <si>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</si>
  <si>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</si>
  <si>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</si>
  <si>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</si>
  <si>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</si>
  <si>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</si>
  <si>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</si>
  <si>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</si>
  <si>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</si>
  <si>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</si>
  <si>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</si>
  <si>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</si>
  <si>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</si>
  <si>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</si>
  <si>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</si>
  <si>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</si>
  <si>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</si>
  <si>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</si>
  <si>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</si>
  <si>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</si>
  <si>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</si>
  <si>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</si>
  <si>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</si>
  <si>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</si>
  <si>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</si>
  <si>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</si>
  <si>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</si>
  <si>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</si>
  <si>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</si>
  <si>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</si>
  <si>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</si>
  <si>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</si>
  <si>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</si>
  <si>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</si>
  <si>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</si>
  <si>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</si>
  <si>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</si>
  <si>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</si>
  <si>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</si>
  <si>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</si>
  <si>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</si>
  <si>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</si>
  <si>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</si>
  <si>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</si>
  <si>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</si>
  <si>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</si>
  <si>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</si>
  <si>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</si>
  <si>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</si>
  <si>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</si>
  <si>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</si>
  <si>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</si>
  <si>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</si>
  <si>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</si>
  <si>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</si>
  <si>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</si>
  <si>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</si>
  <si>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</si>
  <si>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</si>
  <si>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</si>
  <si>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</si>
  <si>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</si>
  <si>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</si>
  <si>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</si>
  <si>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</si>
  <si>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</si>
  <si>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</si>
  <si>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</si>
  <si>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</si>
  <si>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</si>
  <si>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</si>
  <si>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</si>
  <si>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</si>
  <si>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</si>
  <si>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</si>
  <si>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</si>
  <si>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</si>
  <si>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</si>
  <si>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</si>
  <si>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</si>
  <si>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</si>
  <si>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</si>
  <si>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</si>
  <si>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</si>
  <si>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</si>
  <si>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</si>
  <si>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</si>
  <si>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</si>
  <si>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</si>
  <si>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</si>
  <si>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</si>
  <si>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</si>
  <si>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</si>
  <si>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</si>
  <si>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</si>
  <si>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</si>
  <si>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</si>
  <si>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</si>
  <si>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</si>
  <si>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</si>
  <si>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</si>
  <si>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</si>
  <si>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</si>
  <si>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</si>
  <si>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</si>
  <si>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</si>
  <si>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</si>
  <si>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</si>
  <si>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</si>
  <si>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</si>
  <si>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</si>
  <si>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</si>
  <si>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</si>
  <si>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</si>
  <si>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</si>
  <si>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</si>
  <si>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</si>
  <si>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</si>
  <si>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</si>
  <si>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</si>
  <si>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</si>
  <si>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</si>
  <si>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</si>
  <si>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</si>
  <si>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</si>
  <si>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</si>
  <si>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</si>
  <si>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</si>
  <si>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</si>
  <si>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</si>
  <si>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</si>
  <si>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</si>
  <si>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</si>
  <si>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</si>
  <si>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</si>
  <si>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</si>
  <si>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</si>
  <si>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</si>
  <si>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</si>
  <si>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</si>
  <si>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</si>
  <si>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</si>
  <si>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</si>
  <si>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</si>
  <si>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</si>
  <si>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</si>
  <si>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</si>
  <si>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</si>
  <si>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</si>
  <si>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</si>
  <si>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</si>
  <si>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</si>
  <si>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</si>
  <si>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</si>
  <si>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</si>
  <si>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</si>
  <si>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</si>
  <si>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</si>
  <si>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</si>
  <si>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</si>
  <si>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</si>
  <si>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</si>
  <si>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</si>
  <si>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</si>
  <si>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</si>
  <si>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</si>
  <si>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</si>
  <si>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</si>
  <si>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</si>
  <si>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</si>
  <si>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</si>
  <si>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</si>
  <si>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</si>
  <si>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</si>
  <si>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</si>
  <si>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</si>
  <si>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</si>
  <si>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</si>
  <si>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</si>
  <si>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</si>
  <si>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</si>
  <si>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</si>
  <si>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</si>
  <si>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</si>
  <si>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</si>
  <si>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</si>
  <si>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</si>
  <si>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</si>
  <si>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</si>
  <si>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</si>
  <si>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</si>
  <si>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</si>
  <si>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</si>
  <si>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</si>
  <si>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</si>
  <si>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</si>
  <si>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</si>
  <si>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</si>
  <si>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</si>
  <si>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</si>
  <si>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</si>
  <si>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</si>
  <si>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</si>
  <si>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</si>
  <si>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</si>
  <si>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</si>
  <si>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</si>
  <si>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</si>
  <si>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</si>
  <si>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</si>
  <si>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</si>
  <si>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</si>
  <si>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</si>
  <si>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</si>
  <si>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</si>
  <si>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</si>
  <si>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</si>
  <si>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</si>
  <si>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</si>
  <si>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</si>
  <si>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</si>
  <si>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</si>
  <si>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</si>
  <si>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</si>
  <si>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</si>
  <si>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</si>
  <si>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</si>
  <si>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</si>
  <si>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</si>
  <si>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</si>
  <si>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</si>
  <si>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</si>
  <si>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</si>
  <si>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</si>
  <si>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</si>
  <si>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</si>
  <si>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</si>
  <si>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</si>
  <si>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</si>
  <si>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</si>
  <si>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</si>
  <si>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</si>
  <si>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</si>
  <si>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</si>
  <si>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</si>
  <si>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</si>
  <si>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</si>
  <si>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</si>
  <si>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</si>
  <si>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</si>
  <si>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</si>
  <si>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</si>
  <si>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</si>
  <si>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</si>
  <si>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</si>
  <si>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</si>
  <si>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</si>
  <si>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</si>
  <si>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</si>
  <si>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</si>
  <si>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</si>
  <si>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</si>
  <si>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</si>
  <si>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</si>
  <si>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</si>
  <si>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</si>
  <si>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</si>
  <si>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</si>
  <si>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</si>
  <si>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</si>
  <si>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</si>
  <si>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</si>
  <si>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</si>
  <si>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</si>
  <si>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</si>
  <si>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</si>
  <si>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</si>
  <si>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</si>
  <si>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</si>
  <si>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</si>
  <si>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</si>
  <si>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</si>
  <si>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</si>
  <si>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</si>
  <si>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</si>
  <si>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</si>
  <si>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</si>
  <si>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</si>
  <si>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</si>
  <si>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</si>
  <si>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</si>
  <si>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</si>
  <si>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</si>
  <si>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</si>
  <si>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</si>
  <si>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</si>
  <si>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</si>
  <si>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</si>
  <si>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</si>
  <si>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</si>
  <si>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</si>
  <si>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</si>
  <si>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</si>
  <si>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</si>
  <si>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</si>
  <si>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</si>
  <si>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</si>
  <si>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</si>
  <si>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</si>
  <si>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</si>
  <si>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</si>
  <si>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</si>
  <si>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</si>
  <si>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</si>
  <si>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</si>
  <si>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</si>
  <si>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</si>
  <si>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</si>
  <si>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</si>
  <si>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</si>
  <si>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</si>
  <si>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</si>
  <si>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</si>
  <si>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</si>
  <si>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</si>
  <si>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</si>
  <si>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</si>
  <si>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</si>
  <si>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</si>
  <si>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</si>
  <si>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</si>
  <si>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</si>
  <si>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</si>
  <si>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</si>
  <si>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</si>
  <si>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</si>
  <si>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</si>
  <si>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</si>
  <si>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</si>
  <si>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</si>
  <si>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</si>
  <si>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</si>
  <si>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</si>
  <si>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</si>
  <si>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</si>
  <si>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</si>
  <si>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</si>
  <si>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</si>
  <si>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</si>
  <si>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</si>
  <si>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</si>
  <si>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</si>
  <si>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</si>
  <si>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</si>
  <si>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</si>
  <si>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</si>
  <si>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</si>
  <si>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</si>
  <si>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</si>
  <si>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</si>
  <si>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</si>
  <si>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</si>
  <si>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</si>
  <si>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</si>
  <si>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</si>
  <si>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</si>
  <si>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</si>
  <si>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</si>
  <si>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</si>
  <si>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</si>
  <si>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</si>
  <si>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</si>
  <si>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</si>
  <si>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</si>
  <si>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</si>
  <si>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</si>
  <si>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</si>
  <si>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</si>
  <si>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</si>
  <si>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</si>
  <si>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</si>
  <si>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</si>
  <si>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</si>
  <si>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</si>
  <si>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</si>
  <si>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</si>
  <si>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</si>
  <si>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</si>
  <si>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</si>
  <si>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</si>
  <si>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</si>
  <si>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</si>
  <si>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</si>
  <si>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</si>
  <si>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</si>
  <si>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</si>
  <si>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</si>
  <si>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</si>
  <si>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</si>
  <si>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</si>
  <si>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</si>
  <si>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</si>
  <si>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</si>
  <si>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</si>
  <si>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</si>
  <si>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</si>
  <si>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</si>
  <si>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</si>
  <si>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</si>
  <si>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</si>
  <si>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</si>
  <si>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</si>
  <si>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</si>
  <si>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</si>
  <si>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</si>
  <si>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</si>
  <si>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</si>
  <si>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</si>
  <si>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</si>
  <si>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</si>
  <si>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</si>
  <si>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</si>
  <si>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</si>
  <si>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</si>
  <si>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</si>
  <si>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</si>
  <si>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</si>
  <si>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</si>
  <si>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</si>
  <si>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</si>
  <si>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</si>
  <si>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</si>
  <si>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</si>
  <si>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</si>
  <si>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</si>
  <si>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</si>
  <si>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</si>
  <si>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</si>
  <si>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</si>
  <si>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</si>
  <si>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</si>
  <si>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</si>
  <si>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</si>
  <si>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</si>
  <si>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</si>
  <si>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</si>
  <si>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</si>
  <si>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</si>
  <si>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</si>
  <si>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</si>
  <si>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</si>
  <si>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</si>
  <si>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</si>
  <si>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</si>
  <si>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</si>
  <si>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</si>
  <si>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</si>
  <si>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</si>
  <si>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</si>
  <si>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</si>
  <si>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</si>
  <si>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</si>
  <si>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</si>
  <si>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</si>
  <si>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</si>
  <si>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</si>
  <si>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</si>
  <si>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</si>
  <si>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</si>
  <si>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</si>
  <si>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</si>
  <si>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</si>
  <si>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</si>
  <si>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</si>
  <si>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</si>
  <si>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</si>
  <si>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</si>
  <si>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</si>
  <si>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</si>
  <si>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</si>
  <si>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</si>
  <si>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</si>
  <si>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</si>
  <si>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</si>
  <si>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</si>
  <si>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</si>
  <si>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</si>
  <si>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</si>
  <si>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</si>
  <si>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</si>
  <si>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</si>
  <si>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</si>
  <si>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</si>
  <si>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</si>
  <si>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</si>
  <si>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</si>
  <si>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</si>
  <si>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</si>
  <si>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</si>
  <si>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</si>
  <si>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</si>
  <si>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</si>
  <si>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</si>
  <si>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</si>
  <si>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</si>
  <si>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</si>
  <si>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</si>
  <si>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</si>
  <si>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</si>
  <si>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</si>
  <si>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</si>
  <si>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</si>
  <si>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</si>
  <si>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</si>
  <si>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</si>
  <si>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</si>
  <si>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</si>
  <si>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</si>
  <si>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</si>
  <si>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</si>
  <si>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</si>
  <si>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</si>
  <si>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</si>
  <si>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</si>
  <si>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</si>
  <si>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</si>
  <si>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</si>
  <si>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</si>
  <si>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</si>
  <si>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</si>
  <si>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</si>
  <si>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</si>
  <si>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</si>
  <si>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</si>
  <si>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</si>
  <si>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</si>
  <si>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</si>
  <si>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</si>
  <si>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</si>
  <si>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</si>
  <si>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</si>
  <si>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</si>
  <si>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</si>
  <si>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</si>
  <si>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</si>
  <si>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</si>
  <si>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</si>
  <si>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</si>
  <si>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</si>
  <si>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</si>
  <si>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</si>
  <si>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</si>
  <si>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</si>
  <si>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</si>
  <si>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</si>
  <si>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</si>
  <si>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</si>
  <si>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</si>
  <si>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</si>
  <si>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</si>
  <si>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</si>
  <si>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</si>
  <si>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</si>
  <si>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</si>
  <si>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</si>
  <si>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</si>
  <si>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</si>
  <si>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</si>
  <si>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</si>
  <si>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</si>
  <si>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</si>
  <si>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</si>
  <si>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</si>
  <si>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</si>
  <si>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</si>
  <si>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</si>
  <si>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</si>
  <si>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</si>
  <si>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</si>
  <si>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</si>
  <si>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</si>
  <si>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</si>
  <si>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</si>
  <si>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</si>
  <si>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</si>
  <si>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</si>
  <si>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</si>
  <si>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</si>
  <si>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</si>
  <si>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</si>
  <si>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</si>
  <si>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</si>
  <si>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</si>
  <si>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</si>
  <si>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</si>
  <si>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</si>
  <si>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</si>
  <si>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</si>
  <si>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</si>
  <si>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</si>
  <si>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</si>
  <si>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</si>
  <si>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</si>
  <si>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</si>
  <si>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</si>
  <si>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</si>
  <si>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</si>
  <si>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</si>
  <si>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</si>
  <si>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</si>
  <si>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</si>
  <si>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</si>
  <si>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</si>
  <si>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</si>
  <si>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</si>
  <si>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</si>
  <si>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</si>
  <si>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</si>
  <si>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</si>
  <si>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</si>
  <si>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</si>
  <si>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</si>
  <si>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</si>
  <si>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</si>
  <si>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</si>
  <si>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</si>
  <si>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</si>
  <si>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</si>
  <si>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</si>
  <si>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</si>
  <si>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</si>
  <si>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</si>
  <si>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</si>
  <si>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</si>
  <si>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</si>
  <si>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</si>
  <si>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</si>
  <si>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</si>
  <si>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</si>
  <si>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</si>
  <si>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</si>
  <si>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</si>
  <si>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</si>
  <si>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</si>
  <si>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</si>
  <si>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</si>
  <si>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</si>
  <si>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</si>
  <si>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</si>
  <si>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</si>
  <si>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</si>
  <si>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</si>
  <si>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</si>
  <si>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</si>
  <si>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</si>
  <si>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</si>
  <si>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</si>
  <si>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</si>
  <si>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</si>
  <si>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</si>
  <si>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</si>
  <si>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</si>
  <si>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</si>
  <si>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</si>
  <si>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</si>
  <si>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</si>
  <si>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</si>
  <si>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</si>
  <si>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</si>
  <si>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</si>
  <si>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</si>
  <si>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</si>
  <si>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</si>
  <si>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</si>
  <si>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</si>
  <si>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</si>
  <si>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</si>
  <si>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</si>
  <si>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</si>
  <si>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</si>
  <si>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</si>
  <si>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</si>
  <si>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</si>
  <si>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</si>
  <si>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</si>
  <si>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</si>
  <si>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</si>
  <si>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</si>
  <si>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</si>
  <si>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</si>
  <si>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</si>
  <si>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</si>
  <si>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</si>
  <si>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</si>
  <si>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</si>
  <si>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</si>
  <si>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</si>
  <si>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</si>
  <si>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</si>
  <si>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</si>
  <si>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</si>
  <si>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</si>
  <si>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</si>
  <si>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</si>
  <si>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</si>
  <si>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</si>
  <si>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</si>
  <si>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</si>
  <si>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</si>
  <si>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</si>
  <si>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</si>
  <si>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</si>
  <si>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</si>
  <si>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</si>
  <si>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</si>
  <si>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</si>
  <si>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</si>
  <si>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</si>
  <si>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</si>
  <si>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</si>
  <si>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</si>
  <si>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</si>
  <si>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</si>
  <si>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</si>
  <si>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</si>
  <si>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</si>
  <si>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</si>
  <si>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</si>
  <si>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</si>
  <si>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</si>
  <si>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</si>
  <si>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</si>
  <si>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</si>
  <si>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</si>
  <si>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</si>
  <si>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</si>
  <si>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</si>
  <si>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</si>
  <si>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</si>
  <si>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</si>
  <si>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</si>
  <si>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</si>
  <si>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</si>
  <si>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</si>
  <si>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</si>
  <si>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</si>
  <si>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</si>
  <si>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</si>
  <si>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</si>
  <si>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</si>
  <si>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</si>
  <si>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</si>
  <si>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</si>
  <si>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</si>
  <si>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</si>
  <si>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</si>
  <si>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</si>
  <si>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</si>
  <si>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</si>
  <si>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</si>
  <si>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</si>
  <si>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</si>
  <si>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</si>
  <si>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</si>
  <si>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</si>
  <si>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</si>
  <si>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</si>
  <si>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</si>
  <si>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</si>
  <si>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</si>
  <si>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</si>
  <si>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</si>
  <si>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</si>
  <si>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</si>
  <si>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</si>
  <si>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</si>
  <si>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</si>
  <si>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</si>
  <si>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</si>
  <si>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</si>
  <si>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</si>
  <si>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</si>
  <si>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</si>
  <si>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</si>
  <si>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</si>
  <si>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</si>
  <si>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</si>
  <si>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</si>
  <si>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</si>
  <si>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</si>
  <si>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</si>
  <si>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</si>
  <si>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</si>
  <si>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</si>
  <si>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</si>
  <si>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</si>
  <si>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</si>
  <si>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</si>
  <si>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</si>
  <si>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</si>
  <si>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</si>
  <si>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</si>
  <si>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</si>
  <si>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</si>
  <si>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</si>
  <si>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</si>
  <si>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</si>
  <si>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</si>
  <si>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</si>
  <si>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</si>
  <si>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</si>
  <si>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</si>
  <si>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</si>
  <si>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</si>
  <si>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</si>
  <si>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</si>
  <si>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</si>
  <si>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</si>
  <si>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</si>
  <si>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</si>
  <si>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</si>
  <si>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</si>
  <si>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</si>
  <si>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</si>
  <si>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</si>
  <si>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</si>
  <si>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</si>
  <si>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</si>
  <si>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</si>
  <si>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</si>
  <si>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</si>
  <si>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</si>
  <si>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</si>
  <si>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</si>
  <si>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</si>
  <si>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</si>
  <si>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</si>
  <si>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</si>
  <si>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</si>
  <si>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</si>
  <si>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</si>
  <si>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</si>
  <si>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</si>
  <si>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</si>
  <si>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</si>
  <si>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</si>
  <si>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</si>
  <si>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</si>
  <si>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</si>
  <si>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</si>
  <si>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</si>
  <si>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</si>
  <si>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</si>
  <si>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</si>
  <si>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</si>
  <si>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</si>
  <si>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</si>
  <si>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</si>
  <si>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</si>
  <si>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</si>
  <si>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</si>
  <si>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</si>
  <si>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</si>
  <si>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</si>
  <si>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</si>
  <si>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</si>
  <si>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</si>
  <si>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</si>
  <si>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</si>
  <si>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</si>
  <si>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</si>
  <si>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</si>
  <si>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</si>
  <si>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</si>
  <si>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</si>
  <si>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</si>
  <si>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</si>
  <si>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</si>
  <si>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</si>
  <si>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</si>
  <si>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</si>
  <si>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</si>
  <si>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</si>
  <si>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</si>
  <si>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</si>
  <si>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</si>
  <si>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</si>
  <si>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</si>
  <si>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</si>
  <si>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</si>
  <si>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</si>
  <si>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</si>
  <si>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</si>
  <si>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</si>
  <si>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</si>
  <si>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</si>
  <si>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</si>
  <si>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</si>
  <si>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</si>
  <si>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</si>
  <si>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</si>
  <si>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</si>
  <si>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</si>
  <si>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</si>
  <si>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</si>
  <si>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</si>
  <si>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</si>
  <si>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</si>
  <si>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</si>
  <si>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</si>
  <si>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</si>
  <si>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</si>
  <si>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</si>
  <si>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</si>
  <si>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</si>
  <si>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</si>
  <si>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</si>
  <si>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</si>
  <si>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</si>
  <si>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</si>
  <si>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</si>
  <si>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</si>
  <si>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</si>
  <si>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</si>
  <si>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</si>
  <si>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</si>
  <si>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</si>
  <si>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</si>
  <si>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</si>
  <si>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</si>
  <si>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</si>
  <si>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</si>
  <si>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</si>
  <si>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</si>
  <si>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</si>
  <si>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</si>
  <si>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</si>
  <si>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</si>
  <si>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</si>
  <si>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</si>
  <si>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</si>
  <si>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</si>
  <si>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</si>
  <si>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</si>
  <si>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</si>
  <si>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</si>
  <si>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</si>
  <si>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</si>
  <si>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</si>
  <si>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</si>
  <si>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</si>
  <si>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</si>
  <si>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</si>
  <si>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</si>
  <si>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</si>
  <si>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</si>
  <si>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</si>
  <si>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</si>
  <si>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</si>
  <si>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</si>
  <si>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</si>
  <si>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</si>
  <si>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</si>
  <si>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</si>
  <si>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</si>
  <si>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</si>
  <si>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</si>
  <si>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</si>
  <si>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</si>
  <si>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</si>
  <si>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</si>
  <si>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</si>
  <si>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</si>
  <si>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</si>
  <si>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</si>
  <si>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</si>
  <si>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</si>
  <si>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</si>
  <si>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</si>
  <si>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</si>
  <si>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</si>
  <si>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</si>
  <si>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</si>
  <si>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</si>
  <si>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</si>
  <si>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</si>
  <si>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</si>
  <si>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</si>
  <si>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</si>
  <si>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</si>
  <si>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</si>
  <si>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</si>
  <si>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</si>
  <si>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</si>
  <si>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</si>
  <si>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</si>
  <si>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</si>
  <si>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</si>
  <si>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</si>
  <si>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</si>
  <si>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</si>
  <si>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</si>
  <si>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</si>
  <si>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</si>
  <si>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</si>
  <si>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</si>
  <si>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</si>
  <si>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</si>
  <si>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</si>
  <si>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</si>
  <si>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</si>
  <si>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</si>
  <si>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</si>
  <si>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</si>
  <si>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</si>
  <si>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</si>
  <si>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</si>
  <si>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</si>
  <si>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</si>
  <si>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</si>
  <si>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</si>
  <si>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</si>
  <si>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</si>
  <si>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</si>
  <si>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</si>
  <si>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</si>
  <si>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</si>
  <si>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</si>
  <si>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</si>
  <si>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</si>
  <si>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</si>
  <si>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</si>
  <si>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</si>
  <si>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</si>
  <si>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</si>
  <si>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</si>
  <si>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</si>
  <si>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</si>
  <si>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</si>
  <si>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</si>
  <si>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</si>
  <si>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</si>
  <si>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</si>
  <si>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</si>
  <si>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</si>
  <si>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</si>
  <si>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</si>
  <si>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</si>
  <si>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</si>
  <si>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</si>
  <si>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</si>
  <si>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</si>
  <si>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</si>
  <si>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</si>
  <si>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</si>
  <si>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</si>
  <si>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</si>
  <si>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</si>
  <si>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</si>
  <si>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</si>
  <si>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</si>
  <si>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</si>
  <si>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</si>
  <si>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</si>
  <si>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</si>
  <si>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</si>
  <si>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</si>
  <si>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</si>
  <si>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</si>
  <si>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</si>
  <si>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</si>
  <si>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</si>
  <si>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</si>
  <si>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</si>
  <si>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</si>
  <si>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</si>
  <si>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</si>
  <si>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</si>
  <si>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</si>
  <si>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</si>
  <si>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</si>
  <si>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</si>
  <si>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</si>
  <si>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</si>
  <si>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</si>
  <si>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</si>
  <si>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</si>
  <si>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</si>
  <si>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</si>
  <si>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</si>
  <si>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</si>
  <si>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</si>
  <si>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</si>
  <si>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</si>
  <si>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</si>
  <si>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</si>
  <si>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</si>
  <si>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</si>
  <si>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</si>
  <si>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</si>
  <si>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</si>
  <si>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</si>
  <si>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</si>
  <si>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</si>
  <si>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</si>
  <si>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</si>
  <si>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</si>
  <si>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</si>
  <si>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</si>
  <si>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</si>
  <si>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</si>
  <si>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</si>
  <si>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</si>
  <si>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</si>
  <si>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</si>
  <si>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</si>
  <si>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</si>
  <si>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</si>
  <si>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</si>
  <si>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</si>
  <si>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</si>
  <si>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</si>
  <si>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</si>
  <si>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</si>
  <si>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</si>
  <si>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</si>
  <si>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</si>
  <si>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</si>
  <si>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</si>
  <si>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</si>
  <si>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</si>
  <si>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</si>
  <si>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</si>
  <si>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</si>
  <si>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</si>
  <si>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</si>
  <si>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</si>
  <si>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</si>
  <si>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</si>
  <si>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</si>
  <si>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</si>
  <si>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</si>
  <si>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</si>
  <si>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</si>
  <si>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</si>
  <si>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</si>
  <si>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</si>
  <si>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</si>
  <si>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</si>
  <si>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</si>
  <si>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</si>
  <si>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</si>
  <si>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</si>
  <si>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</si>
  <si>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</si>
  <si>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</si>
  <si>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</si>
  <si>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</si>
  <si>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</si>
  <si>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</si>
  <si>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</si>
  <si>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</si>
  <si>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</si>
  <si>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</si>
  <si>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</si>
  <si>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</si>
  <si>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</si>
  <si>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</si>
  <si>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</si>
  <si>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</si>
  <si>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</si>
  <si>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</si>
  <si>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</si>
  <si>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</si>
  <si>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</si>
  <si>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</si>
  <si>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</si>
  <si>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</si>
  <si>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</si>
  <si>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</si>
  <si>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</si>
  <si>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</si>
  <si>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</si>
  <si>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</si>
  <si>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</si>
  <si>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</si>
  <si>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</si>
  <si>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</si>
  <si>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</si>
  <si>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</si>
  <si>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</si>
  <si>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</si>
  <si>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</si>
  <si>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</si>
  <si>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</si>
  <si>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</si>
  <si>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</si>
  <si>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</si>
  <si>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</si>
  <si>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</si>
  <si>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</si>
  <si>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</si>
  <si>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</si>
  <si>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</si>
  <si>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</si>
  <si>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</si>
  <si>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</si>
  <si>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</si>
  <si>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</si>
  <si>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</si>
  <si>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</si>
  <si>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</si>
  <si>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</si>
  <si>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</si>
  <si>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</si>
  <si>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</si>
  <si>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</si>
  <si>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</si>
  <si>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</si>
  <si>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</si>
  <si>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</si>
  <si>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</si>
  <si>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</si>
  <si>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</si>
  <si>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</si>
  <si>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</si>
  <si>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</si>
  <si>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</si>
  <si>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</si>
  <si>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</si>
  <si>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</si>
  <si>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</si>
  <si>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</si>
  <si>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</si>
  <si>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</si>
  <si>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</si>
  <si>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</si>
  <si>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</si>
  <si>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</si>
  <si>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</si>
  <si>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</si>
  <si>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</si>
  <si>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</si>
  <si>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</si>
  <si>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</si>
  <si>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</si>
  <si>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</si>
  <si>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</si>
  <si>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</si>
  <si>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</si>
  <si>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</si>
  <si>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</si>
  <si>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</si>
  <si>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</si>
  <si>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</si>
  <si>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</si>
  <si>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</si>
  <si>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</si>
  <si>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</si>
  <si>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</si>
  <si>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</si>
  <si>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</si>
  <si>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</si>
  <si>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</si>
  <si>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</si>
  <si>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</si>
  <si>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</si>
  <si>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</si>
  <si>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</si>
  <si>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</si>
  <si>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</si>
  <si>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</si>
  <si>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</si>
  <si>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</si>
  <si>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</si>
  <si>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</si>
  <si>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</si>
  <si>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</si>
  <si>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</si>
  <si>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</si>
  <si>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</si>
  <si>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</si>
  <si>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</si>
  <si>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</si>
  <si>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</si>
  <si>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</si>
  <si>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</si>
  <si>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</si>
  <si>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</si>
  <si>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</si>
  <si>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</si>
  <si>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</si>
  <si>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</si>
  <si>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</si>
  <si>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</si>
  <si>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</si>
  <si>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</si>
  <si>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</si>
  <si>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</si>
  <si>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</si>
  <si>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</si>
  <si>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</si>
  <si>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</si>
  <si>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</si>
  <si>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</si>
  <si>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</si>
  <si>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</si>
  <si>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</si>
  <si>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</si>
  <si>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</si>
  <si>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</si>
  <si>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</si>
  <si>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</si>
  <si>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</si>
  <si>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</si>
  <si>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</si>
  <si>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</si>
  <si>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</si>
  <si>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</si>
  <si>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</si>
  <si>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</si>
  <si>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</si>
  <si>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</si>
  <si>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</si>
  <si>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</si>
  <si>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</si>
  <si>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</si>
  <si>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</si>
  <si>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</si>
  <si>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</si>
  <si>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</si>
  <si>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</si>
  <si>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</si>
  <si>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</si>
  <si>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</si>
  <si>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</si>
  <si>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</si>
  <si>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</si>
  <si>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</si>
  <si>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</si>
  <si>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</si>
  <si>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</si>
  <si>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</si>
  <si>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</si>
  <si>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</si>
  <si>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</si>
  <si>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</si>
  <si>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</si>
  <si>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</si>
  <si>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</si>
  <si>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</si>
  <si>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</si>
  <si>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</si>
  <si>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</si>
  <si>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</si>
  <si>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</si>
  <si>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</si>
  <si>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</si>
  <si>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</si>
  <si>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</si>
  <si>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</si>
  <si>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</si>
  <si>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</si>
  <si>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</si>
  <si>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</si>
  <si>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</si>
  <si>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</si>
  <si>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</si>
  <si>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</si>
  <si>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</si>
  <si>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</si>
  <si>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</si>
  <si>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</si>
  <si>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</si>
  <si>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</si>
  <si>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</si>
  <si>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</si>
  <si>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</si>
  <si>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</si>
  <si>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</si>
  <si>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</si>
  <si>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</si>
  <si>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</si>
  <si>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</si>
  <si>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</si>
  <si>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</si>
  <si>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</si>
  <si>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</si>
  <si>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</si>
  <si>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</si>
  <si>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</si>
  <si>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</si>
  <si>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</si>
  <si>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</si>
  <si>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</si>
  <si>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</si>
  <si>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</si>
  <si>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</si>
  <si>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</si>
  <si>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</si>
  <si>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</si>
  <si>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</si>
  <si>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</si>
  <si>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</si>
  <si>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</si>
  <si>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</si>
  <si>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</si>
  <si>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</si>
  <si>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</si>
  <si>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</si>
  <si>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</si>
  <si>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</si>
  <si>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</si>
  <si>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</si>
  <si>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</si>
  <si>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</si>
  <si>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</si>
  <si>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</si>
  <si>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</si>
  <si>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</si>
  <si>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</si>
  <si>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</si>
  <si>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</si>
  <si>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</si>
  <si>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</si>
  <si>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</si>
  <si>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</si>
  <si>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</si>
  <si>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</si>
  <si>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</si>
  <si>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</si>
  <si>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</si>
  <si>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</si>
  <si>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</si>
  <si>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</si>
  <si>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</si>
  <si>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</si>
  <si>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</si>
  <si>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</si>
  <si>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</si>
  <si>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</si>
  <si>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</si>
  <si>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</si>
  <si>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</si>
  <si>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</si>
  <si>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</si>
  <si>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</si>
  <si>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</si>
  <si>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</si>
  <si>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</si>
  <si>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</si>
  <si>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</si>
  <si>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</si>
  <si>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</si>
  <si>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</si>
  <si>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</si>
  <si>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</si>
  <si>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</si>
  <si>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</si>
  <si>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</si>
  <si>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</si>
  <si>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</si>
  <si>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</si>
  <si>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</si>
  <si>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</si>
  <si>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</si>
  <si>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</si>
  <si>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</si>
  <si>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</si>
  <si>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</si>
  <si>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</si>
  <si>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</si>
  <si>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</si>
  <si>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</si>
  <si>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</si>
  <si>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</si>
  <si>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</si>
  <si>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</si>
  <si>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</si>
  <si>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</si>
  <si>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</si>
  <si>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</si>
  <si>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</si>
  <si>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</si>
  <si>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</si>
  <si>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</si>
  <si>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</si>
  <si>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</si>
  <si>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</si>
  <si>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</si>
  <si>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</si>
  <si>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</si>
  <si>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</si>
  <si>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</si>
  <si>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</si>
  <si>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</si>
  <si>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</si>
  <si>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</si>
  <si>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</si>
  <si>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</si>
  <si>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</si>
  <si>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</si>
  <si>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</si>
  <si>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</si>
  <si>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</si>
  <si>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</si>
  <si>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</si>
  <si>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</si>
  <si>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</si>
  <si>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</si>
  <si>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</si>
  <si>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</si>
  <si>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</si>
  <si>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</si>
  <si>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</si>
  <si>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</si>
  <si>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</si>
  <si>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</si>
  <si>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</si>
  <si>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</si>
  <si>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</si>
  <si>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</si>
  <si>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</si>
  <si>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</si>
  <si>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</si>
  <si>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</si>
  <si>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</si>
  <si>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</si>
  <si>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</si>
  <si>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</si>
  <si>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</si>
  <si>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</si>
  <si>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</si>
  <si>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</si>
  <si>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</si>
  <si>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</si>
  <si>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</si>
  <si>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</si>
  <si>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</si>
  <si>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</si>
  <si>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</si>
  <si>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</si>
  <si>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</si>
  <si>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</si>
  <si>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</si>
  <si>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</si>
  <si>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</si>
  <si>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</si>
  <si>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</si>
  <si>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</si>
  <si>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</si>
  <si>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</si>
  <si>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</si>
  <si>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</si>
  <si>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</si>
  <si>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</si>
  <si>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</si>
  <si>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</si>
  <si>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</si>
  <si>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</si>
  <si>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</si>
  <si>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</si>
  <si>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</si>
  <si>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</si>
  <si>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</si>
  <si>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</si>
  <si>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</si>
  <si>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</si>
  <si>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</si>
  <si>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</si>
  <si>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</si>
  <si>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</si>
  <si>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</si>
  <si>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</si>
  <si>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</si>
  <si>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</si>
  <si>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</si>
  <si>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</si>
  <si>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</si>
  <si>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</si>
  <si>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</si>
  <si>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</si>
  <si>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</si>
  <si>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</si>
  <si>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</si>
  <si>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</si>
  <si>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</si>
  <si>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</si>
  <si>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</si>
  <si>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</si>
  <si>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</si>
  <si>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</si>
  <si>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</si>
  <si>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</si>
  <si>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</si>
  <si>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</si>
  <si>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</si>
  <si>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</si>
  <si>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</si>
  <si>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</si>
  <si>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</si>
  <si>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</si>
  <si>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</si>
  <si>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</si>
  <si>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</si>
  <si>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</si>
  <si>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</si>
  <si>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</si>
  <si>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</si>
  <si>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</si>
  <si>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</si>
  <si>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</si>
  <si>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</si>
  <si>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</si>
  <si>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</si>
  <si>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</si>
  <si>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</si>
  <si>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</si>
  <si>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</si>
  <si>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</si>
  <si>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</si>
  <si>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</si>
  <si>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</si>
  <si>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</si>
  <si>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</si>
  <si>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</si>
  <si>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</si>
  <si>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</si>
  <si>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</si>
  <si>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</si>
  <si>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</si>
  <si>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</si>
  <si>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</si>
  <si>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</si>
  <si>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</si>
  <si>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</si>
  <si>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</si>
  <si>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</si>
  <si>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</si>
  <si>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</si>
  <si>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</si>
  <si>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</si>
  <si>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</si>
  <si>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</si>
  <si>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</si>
  <si>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</si>
  <si>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</si>
  <si>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</si>
  <si>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</si>
  <si>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</si>
  <si>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</si>
  <si>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</si>
  <si>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</si>
  <si>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</si>
  <si>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</si>
  <si>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</si>
  <si>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</si>
  <si>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</si>
  <si>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</si>
  <si>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</si>
  <si>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</si>
  <si>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</si>
  <si>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</si>
  <si>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</si>
  <si>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</si>
  <si>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</si>
  <si>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</si>
  <si>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</si>
  <si>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</si>
  <si>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</si>
  <si>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</si>
  <si>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</si>
  <si>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</si>
  <si>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</si>
  <si>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</si>
  <si>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</si>
  <si>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</si>
  <si>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</si>
  <si>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</si>
  <si>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</si>
  <si>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</si>
  <si>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</si>
  <si>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</si>
  <si>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</si>
  <si>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</si>
  <si>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</si>
  <si>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</si>
  <si>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</si>
  <si>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</si>
  <si>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</si>
  <si>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</si>
  <si>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</si>
  <si>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</si>
  <si>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</si>
  <si>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</si>
  <si>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</si>
  <si>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</si>
  <si>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</si>
  <si>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</si>
  <si>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</si>
  <si>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</si>
  <si>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</si>
  <si>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</si>
  <si>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</si>
  <si>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</si>
  <si>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</si>
  <si>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</si>
  <si>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</si>
  <si>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</si>
  <si>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</si>
  <si>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</si>
  <si>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</si>
  <si>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</si>
  <si>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</si>
  <si>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</si>
  <si>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</si>
  <si>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</si>
  <si>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</si>
  <si>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</si>
  <si>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</si>
  <si>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</si>
  <si>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</si>
  <si>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</si>
  <si>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</si>
  <si>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</si>
  <si>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</si>
  <si>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</si>
  <si>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</si>
  <si>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</si>
  <si>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</si>
  <si>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</si>
  <si>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</si>
  <si>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</si>
  <si>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</si>
  <si>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</si>
  <si>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</si>
  <si>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</si>
  <si>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</si>
  <si>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</si>
  <si>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</si>
  <si>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</si>
  <si>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</si>
  <si>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</si>
  <si>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</si>
  <si>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</si>
  <si>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</si>
  <si>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</si>
  <si>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</si>
  <si>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</si>
  <si>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</si>
  <si>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</si>
  <si>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</si>
  <si>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</si>
  <si>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</si>
  <si>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</si>
  <si>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</si>
  <si>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</si>
  <si>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</si>
  <si>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</si>
  <si>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</si>
  <si>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</si>
  <si>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</si>
  <si>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</si>
  <si>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</si>
  <si>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</si>
  <si>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</si>
  <si>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</si>
  <si>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</si>
  <si>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</si>
  <si>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</si>
  <si>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</si>
  <si>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</si>
  <si>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</si>
  <si>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</si>
  <si>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</si>
  <si>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</si>
  <si>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</si>
  <si>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</si>
  <si>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</si>
  <si>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</si>
  <si>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</si>
  <si>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</si>
  <si>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</si>
  <si>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</si>
  <si>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</si>
  <si>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</si>
  <si>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</si>
  <si>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</si>
  <si>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</si>
  <si>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</si>
  <si>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</si>
  <si>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</si>
  <si>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</si>
  <si>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</si>
  <si>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</si>
  <si>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</si>
  <si>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</si>
  <si>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</si>
  <si>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</si>
  <si>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</si>
  <si>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</si>
  <si>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</si>
  <si>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</si>
  <si>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</si>
  <si>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</si>
  <si>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</si>
  <si>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</si>
  <si>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</si>
  <si>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</si>
  <si>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</si>
  <si>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</si>
  <si>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</si>
  <si>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</si>
  <si>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</si>
  <si>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</si>
  <si>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</si>
  <si>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</si>
  <si>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</si>
  <si>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</si>
  <si>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</si>
  <si>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</si>
  <si>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</si>
  <si>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</si>
  <si>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</si>
  <si>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</si>
  <si>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</si>
  <si>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</si>
  <si>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</si>
  <si>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</si>
  <si>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</si>
  <si>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</si>
  <si>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</si>
  <si>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</si>
  <si>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</si>
  <si>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</si>
  <si>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</si>
  <si>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</si>
  <si>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</si>
  <si>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</si>
  <si>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</si>
  <si>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</si>
  <si>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</si>
  <si>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</si>
  <si>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</si>
  <si>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</si>
  <si>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</si>
  <si>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</si>
  <si>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</si>
  <si>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</si>
  <si>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</si>
  <si>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</si>
  <si>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</si>
  <si>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</si>
  <si>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</si>
  <si>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</si>
  <si>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</si>
  <si>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</si>
  <si>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</si>
  <si>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</si>
  <si>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</si>
  <si>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</si>
  <si>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</si>
  <si>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</si>
  <si>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</si>
  <si>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</si>
  <si>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</si>
  <si>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</si>
  <si>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</si>
  <si>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</si>
  <si>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</si>
  <si>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</si>
  <si>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</si>
  <si>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</si>
  <si>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</si>
  <si>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</si>
  <si>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</si>
  <si>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</si>
  <si>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</si>
  <si>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</si>
  <si>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</si>
  <si>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</si>
  <si>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</si>
  <si>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</si>
  <si>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</si>
  <si>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</si>
  <si>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</si>
  <si>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</si>
  <si>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</si>
  <si>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</si>
  <si>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</si>
  <si>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</si>
  <si>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</si>
  <si>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</si>
  <si>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</si>
  <si>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</si>
  <si>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</si>
  <si>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</si>
  <si>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</si>
  <si>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</si>
  <si>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</si>
  <si>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</si>
  <si>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</si>
  <si>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</si>
  <si>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</si>
  <si>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</si>
  <si>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</si>
  <si>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</si>
  <si>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</si>
  <si>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</si>
  <si>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</si>
  <si>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</si>
  <si>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</si>
  <si>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</si>
  <si>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</si>
  <si>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</si>
  <si>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</si>
  <si>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</si>
  <si>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</si>
  <si>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</si>
  <si>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</si>
  <si>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</si>
  <si>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</si>
  <si>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</si>
  <si>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</si>
  <si>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</si>
  <si>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</si>
  <si>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</si>
  <si>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</si>
  <si>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</si>
  <si>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</si>
  <si>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</si>
  <si>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</si>
  <si>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</si>
  <si>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</si>
  <si>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</si>
  <si>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</si>
  <si>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</si>
  <si>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</si>
  <si>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</si>
  <si>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</si>
  <si>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</si>
  <si>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</si>
  <si>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</si>
  <si>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</si>
  <si>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</si>
  <si>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</si>
  <si>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</si>
  <si>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</si>
  <si>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</si>
  <si>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</si>
  <si>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</si>
  <si>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</si>
  <si>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</si>
  <si>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</si>
  <si>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</si>
  <si>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</si>
  <si>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</si>
  <si>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</si>
  <si>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</si>
  <si>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</si>
  <si>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</si>
  <si>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</si>
  <si>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</si>
  <si>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</si>
  <si>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</si>
  <si>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</si>
  <si>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</si>
  <si>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</si>
  <si>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</si>
  <si>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</si>
  <si>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</si>
  <si>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</si>
  <si>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</si>
  <si>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</si>
  <si>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</si>
  <si>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</si>
  <si>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</si>
  <si>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</si>
  <si>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</si>
  <si>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</si>
  <si>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</si>
  <si>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</si>
  <si>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</si>
  <si>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</si>
  <si>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</si>
  <si>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</si>
  <si>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</si>
  <si>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</si>
  <si>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</si>
  <si>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</si>
  <si>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</si>
  <si>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</si>
  <si>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</si>
  <si>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</si>
  <si>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</si>
  <si>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</si>
  <si>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</si>
  <si>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</si>
  <si>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</si>
  <si>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</si>
  <si>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</si>
  <si>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</si>
  <si>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</si>
  <si>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</si>
  <si>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</si>
  <si>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</si>
  <si>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</si>
  <si>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</si>
  <si>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</si>
  <si>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</si>
  <si>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</si>
  <si>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</si>
  <si>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</si>
  <si>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</si>
  <si>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</si>
  <si>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</si>
  <si>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</si>
  <si>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</si>
  <si>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</si>
  <si>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</si>
  <si>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</si>
  <si>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</si>
  <si>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</si>
  <si>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</si>
  <si>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</si>
  <si>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</si>
  <si>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</si>
  <si>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</si>
  <si>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</si>
  <si>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</si>
  <si>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</si>
  <si>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</si>
  <si>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</si>
  <si>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</si>
  <si>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</si>
  <si>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</si>
  <si>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</si>
  <si>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</si>
  <si>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</si>
  <si>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</si>
  <si>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</si>
  <si>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</si>
  <si>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</si>
  <si>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</si>
  <si>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</si>
  <si>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</si>
  <si>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</si>
  <si>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</si>
  <si>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</si>
  <si>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</si>
  <si>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</si>
  <si>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</si>
  <si>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</si>
  <si>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</si>
  <si>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</si>
  <si>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</si>
  <si>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</si>
  <si>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</si>
  <si>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</si>
  <si>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</si>
  <si>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</si>
  <si>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</si>
  <si>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</si>
  <si>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</si>
  <si>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</si>
  <si>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</si>
  <si>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</si>
  <si>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</si>
  <si>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</si>
  <si>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</si>
  <si>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</si>
  <si>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</si>
  <si>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</si>
  <si>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</si>
  <si>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</si>
  <si>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</si>
  <si>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</si>
  <si>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</si>
  <si>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</si>
  <si>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</si>
  <si>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</si>
  <si>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</si>
  <si>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</si>
  <si>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</si>
  <si>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</si>
  <si>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</si>
  <si>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</si>
  <si>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</si>
  <si>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</si>
  <si>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</si>
  <si>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</si>
  <si>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</si>
  <si>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</si>
  <si>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</si>
  <si>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</si>
  <si>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</si>
  <si>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</si>
  <si>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</si>
  <si>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</si>
  <si>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</si>
  <si>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</si>
  <si>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</si>
  <si>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</si>
  <si>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</si>
  <si>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</si>
  <si>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</si>
  <si>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</si>
  <si>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</si>
  <si>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</si>
  <si>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</si>
  <si>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</si>
  <si>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</si>
  <si>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</si>
  <si>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</si>
  <si>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</si>
  <si>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</si>
  <si>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</si>
  <si>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</si>
  <si>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</si>
  <si>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</si>
  <si>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</si>
  <si>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</si>
  <si>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</si>
  <si>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</si>
  <si>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</si>
  <si>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</si>
  <si>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</si>
  <si>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</si>
  <si>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</si>
  <si>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</si>
  <si>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</si>
  <si>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</si>
  <si>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</si>
  <si>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</si>
  <si>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</si>
  <si>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</si>
  <si>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</si>
  <si>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</si>
  <si>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</si>
  <si>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</si>
  <si>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</si>
  <si>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</si>
  <si>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</si>
  <si>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</si>
  <si>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</si>
  <si>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</si>
  <si>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</si>
  <si>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</si>
  <si>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</si>
  <si>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</si>
  <si>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</si>
  <si>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</si>
  <si>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</si>
  <si>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</si>
  <si>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</si>
  <si>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</si>
  <si>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</si>
  <si>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</si>
  <si>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</si>
  <si>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</si>
  <si>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</si>
  <si>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</si>
  <si>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</si>
  <si>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</si>
  <si>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</si>
  <si>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</si>
  <si>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</si>
  <si>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</si>
  <si>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</si>
  <si>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</si>
  <si>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</si>
  <si>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</si>
  <si>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</si>
  <si>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</si>
  <si>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</si>
  <si>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</si>
  <si>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</si>
  <si>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</si>
  <si>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</si>
  <si>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</si>
  <si>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</si>
  <si>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</si>
  <si>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</si>
  <si>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</si>
  <si>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</si>
  <si>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</si>
  <si>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</si>
  <si>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</si>
  <si>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</si>
  <si>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</si>
  <si>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</si>
  <si>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</si>
  <si>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</si>
  <si>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</si>
  <si>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</si>
  <si>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</si>
  <si>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</si>
  <si>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</si>
  <si>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</si>
  <si>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</si>
  <si>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</si>
  <si>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</si>
  <si>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</si>
  <si>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</si>
  <si>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</si>
  <si>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</si>
  <si>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</si>
  <si>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</si>
  <si>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</si>
  <si>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</si>
  <si>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</si>
  <si>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</si>
  <si>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</si>
  <si>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</si>
  <si>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</si>
  <si>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</si>
  <si>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</si>
  <si>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</si>
  <si>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</si>
  <si>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</si>
  <si>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</si>
  <si>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</si>
  <si>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</si>
  <si>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</si>
  <si>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</si>
  <si>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</si>
  <si>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</si>
  <si>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</si>
  <si>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</si>
  <si>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</si>
  <si>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</si>
  <si>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</si>
  <si>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</si>
  <si>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</si>
  <si>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</si>
  <si>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</si>
  <si>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</si>
  <si>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</si>
  <si>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</si>
  <si>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</si>
  <si>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</si>
  <si>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</si>
  <si>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</si>
  <si>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</si>
  <si>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</si>
  <si>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</si>
  <si>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</si>
  <si>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</si>
  <si>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</si>
  <si>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</si>
  <si>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</si>
  <si>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</si>
  <si>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</si>
  <si>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</si>
  <si>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</si>
  <si>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</si>
  <si>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</si>
  <si>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</si>
  <si>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</si>
  <si>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</si>
  <si>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</si>
  <si>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</si>
  <si>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</si>
  <si>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</si>
  <si>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</si>
  <si>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</si>
  <si>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</si>
  <si>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</si>
  <si>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</si>
  <si>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</si>
  <si>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</si>
  <si>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</si>
  <si>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</si>
  <si>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</si>
  <si>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</si>
  <si>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</si>
  <si>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</si>
  <si>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</si>
  <si>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</si>
  <si>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</si>
  <si>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</si>
  <si>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</si>
  <si>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</si>
  <si>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</si>
  <si>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</si>
  <si>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</si>
  <si>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</si>
  <si>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</si>
  <si>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</si>
  <si>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</si>
  <si>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</si>
  <si>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</si>
  <si>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</si>
  <si>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</si>
  <si>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</si>
  <si>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</si>
  <si>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</si>
  <si>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</si>
  <si>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</si>
  <si>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</si>
  <si>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</si>
  <si>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</si>
  <si>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</si>
  <si>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</si>
  <si>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</si>
  <si>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</si>
  <si>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</si>
  <si>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</si>
  <si>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</si>
  <si>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</si>
  <si>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</si>
  <si>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</si>
  <si>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</si>
  <si>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</si>
  <si>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</si>
  <si>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</si>
  <si>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</si>
  <si>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</si>
  <si>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</si>
  <si>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</si>
  <si>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</si>
  <si>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</si>
  <si>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</si>
  <si>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</si>
  <si>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</si>
  <si>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</si>
  <si>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</si>
  <si>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</si>
  <si>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</si>
  <si>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</si>
  <si>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</si>
  <si>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</si>
  <si>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</si>
  <si>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</si>
  <si>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</si>
  <si>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</si>
  <si>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</si>
  <si>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</si>
  <si>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</si>
  <si>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</si>
  <si>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</si>
  <si>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</si>
  <si>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</si>
  <si>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</si>
  <si>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</si>
  <si>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</si>
  <si>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</si>
  <si>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</si>
  <si>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</si>
  <si>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</si>
  <si>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</si>
  <si>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</si>
  <si>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</si>
  <si>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</si>
  <si>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</si>
  <si>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</si>
  <si>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</si>
  <si>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</si>
  <si>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</si>
  <si>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</si>
  <si>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</si>
  <si>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</si>
  <si>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</si>
  <si>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</si>
  <si>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</si>
  <si>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</si>
  <si>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</si>
  <si>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</si>
  <si>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</si>
  <si>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</si>
  <si>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</si>
  <si>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</si>
  <si>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</si>
  <si>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</si>
  <si>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</si>
  <si>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</si>
  <si>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</si>
  <si>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</si>
  <si>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</si>
  <si>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</si>
  <si>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</si>
  <si>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</si>
  <si>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</si>
  <si>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</si>
  <si>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</si>
  <si>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</si>
  <si>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</si>
  <si>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</si>
  <si>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</si>
  <si>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</si>
  <si>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</si>
  <si>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</si>
  <si>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</si>
  <si>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</si>
  <si>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</si>
  <si>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</si>
  <si>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</si>
  <si>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</si>
  <si>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</si>
  <si>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</si>
  <si>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</si>
  <si>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</si>
  <si>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</si>
  <si>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</si>
  <si>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</si>
  <si>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</si>
  <si>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</si>
  <si>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</si>
  <si>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</si>
  <si>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</si>
  <si>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</si>
  <si>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</si>
  <si>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</si>
  <si>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</si>
  <si>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</si>
  <si>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</si>
  <si>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</si>
  <si>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</si>
  <si>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</si>
  <si>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</si>
  <si>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</si>
  <si>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</si>
  <si>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</si>
  <si>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</si>
  <si>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</si>
  <si>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</si>
  <si>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</si>
  <si>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</si>
  <si>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</si>
  <si>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</si>
  <si>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</si>
  <si>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</si>
  <si>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</si>
  <si>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</si>
  <si>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</si>
  <si>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</si>
  <si>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</si>
  <si>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</si>
  <si>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</si>
  <si>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</si>
  <si>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</si>
  <si>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</si>
  <si>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</si>
  <si>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</si>
  <si>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</si>
  <si>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</si>
  <si>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</si>
  <si>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</si>
  <si>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</si>
  <si>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</si>
  <si>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</si>
  <si>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</si>
  <si>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</si>
  <si>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</si>
  <si>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</si>
  <si>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</si>
  <si>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</si>
  <si>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</si>
  <si>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</si>
  <si>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</si>
  <si>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</si>
  <si>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</si>
  <si>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</si>
  <si>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</si>
  <si>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</si>
  <si>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</si>
  <si>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</si>
  <si>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</si>
  <si>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</si>
  <si>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</si>
  <si>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</si>
  <si>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</si>
  <si>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</si>
  <si>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</si>
  <si>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</si>
  <si>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</si>
  <si>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</si>
  <si>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</si>
  <si>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</si>
  <si>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</si>
  <si>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</si>
  <si>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</si>
  <si>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</si>
  <si>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</si>
  <si>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</si>
  <si>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</si>
  <si>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</si>
  <si>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</si>
  <si>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</si>
  <si>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</si>
  <si>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</si>
  <si>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</si>
  <si>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</si>
  <si>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</si>
  <si>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</si>
  <si>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</si>
  <si>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</si>
  <si>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</si>
  <si>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</si>
  <si>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</si>
  <si>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</si>
  <si>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</si>
  <si>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</si>
  <si>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</si>
  <si>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</si>
  <si>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</si>
  <si>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</si>
  <si>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</si>
  <si>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</si>
  <si>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</si>
  <si>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</si>
  <si>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</si>
  <si>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</si>
  <si>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</si>
  <si>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</si>
  <si>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</si>
  <si>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</si>
  <si>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</si>
  <si>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</si>
  <si>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</si>
  <si>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</si>
  <si>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</si>
  <si>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</si>
  <si>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</si>
  <si>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</si>
  <si>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</si>
  <si>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</si>
  <si>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</si>
  <si>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</si>
  <si>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</si>
  <si>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</si>
  <si>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</si>
  <si>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</si>
  <si>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</si>
  <si>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</si>
  <si>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</si>
  <si>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</si>
  <si>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</si>
  <si>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</si>
  <si>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</si>
  <si>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</si>
  <si>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</si>
  <si>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</si>
  <si>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</si>
  <si>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</si>
  <si>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</si>
  <si>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</si>
  <si>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</si>
  <si>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</si>
  <si>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</si>
  <si>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</si>
  <si>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</si>
  <si>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</si>
  <si>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</si>
  <si>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</si>
  <si>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</si>
  <si>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</si>
  <si>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</si>
  <si>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</si>
  <si>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</si>
  <si>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</si>
  <si>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</si>
  <si>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</si>
  <si>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</si>
  <si>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</si>
  <si>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</si>
  <si>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</si>
  <si>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</si>
  <si>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</si>
  <si>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</si>
  <si>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</si>
  <si>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</si>
  <si>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</si>
  <si>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</si>
  <si>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</si>
  <si>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</si>
  <si>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</si>
  <si>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</si>
  <si>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</si>
  <si>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</si>
  <si>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</si>
  <si>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</si>
  <si>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</si>
  <si>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</si>
  <si>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</si>
  <si>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</si>
  <si>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</si>
  <si>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</si>
  <si>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</si>
  <si>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</si>
  <si>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</si>
  <si>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</si>
  <si>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</si>
  <si>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</si>
  <si>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</si>
  <si>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</si>
  <si>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</si>
  <si>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</si>
  <si>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</si>
  <si>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</si>
  <si>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</si>
  <si>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</si>
  <si>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</si>
  <si>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</si>
  <si>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</si>
  <si>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</si>
  <si>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</si>
  <si>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</si>
  <si>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</si>
  <si>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</si>
  <si>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</si>
  <si>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</si>
  <si>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</si>
  <si>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</si>
  <si>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</si>
  <si>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</si>
  <si>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</si>
  <si>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</si>
  <si>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</si>
  <si>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</si>
  <si>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</si>
  <si>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</si>
  <si>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</si>
  <si>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</si>
  <si>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</si>
  <si>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</si>
  <si>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</si>
  <si>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</si>
  <si>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</si>
  <si>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</si>
  <si>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</si>
  <si>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</si>
  <si>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</si>
  <si>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</si>
  <si>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</si>
  <si>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</si>
  <si>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</si>
  <si>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</si>
  <si>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</si>
  <si>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</si>
  <si>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</si>
  <si>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</si>
  <si>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</si>
  <si>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</si>
  <si>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</si>
  <si>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</si>
  <si>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</si>
  <si>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</si>
  <si>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</si>
  <si>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</si>
  <si>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</si>
  <si>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</si>
  <si>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</si>
  <si>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</si>
  <si>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</si>
  <si>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</si>
  <si>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</si>
  <si>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</si>
  <si>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</si>
  <si>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</si>
  <si>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</si>
  <si>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</si>
  <si>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</si>
  <si>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</si>
  <si>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</si>
  <si>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</si>
  <si>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</si>
  <si>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</si>
  <si>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</si>
  <si>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</si>
  <si>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</si>
  <si>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</si>
  <si>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</si>
  <si>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</si>
  <si>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</si>
  <si>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</si>
  <si>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</si>
  <si>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</si>
  <si>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</si>
  <si>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</si>
  <si>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</si>
  <si>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</si>
  <si>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</si>
  <si>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</si>
  <si>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</si>
  <si>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</si>
  <si>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</si>
  <si>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</si>
  <si>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</si>
  <si>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</si>
  <si>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</si>
  <si>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</si>
  <si>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</si>
  <si>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</si>
  <si>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</si>
  <si>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</si>
  <si>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</si>
  <si>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</si>
  <si>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</si>
  <si>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</si>
  <si>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</si>
  <si>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</si>
  <si>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</si>
  <si>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</si>
  <si>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</si>
  <si>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</si>
  <si>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</si>
  <si>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</si>
  <si>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</si>
  <si>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</si>
  <si>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</si>
  <si>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</si>
  <si>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</si>
  <si>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</si>
  <si>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</si>
  <si>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</si>
  <si>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</si>
  <si>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</si>
  <si>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</si>
  <si>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</si>
  <si>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</si>
  <si>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</si>
  <si>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</si>
  <si>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</si>
  <si>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</si>
  <si>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</si>
  <si>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</si>
  <si>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</si>
  <si>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</si>
  <si>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</si>
  <si>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</si>
  <si>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</si>
  <si>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</si>
  <si>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</si>
  <si>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</si>
  <si>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</si>
  <si>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</si>
  <si>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</si>
  <si>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</si>
  <si>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</si>
  <si>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</si>
  <si>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</si>
  <si>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</si>
  <si>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</si>
  <si>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</si>
  <si>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</si>
  <si>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</si>
  <si>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</si>
  <si>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</si>
  <si>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</si>
  <si>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</si>
  <si>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</si>
  <si>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</si>
  <si>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</si>
  <si>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</si>
  <si>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</si>
  <si>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</si>
  <si>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</si>
  <si>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</si>
  <si>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</si>
  <si>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</si>
  <si>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</si>
  <si>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</si>
  <si>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</si>
  <si>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</si>
  <si>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</si>
  <si>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</si>
  <si>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</si>
  <si>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</si>
  <si>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</si>
  <si>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</si>
  <si>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</si>
  <si>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</si>
  <si>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</si>
  <si>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</si>
  <si>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</si>
  <si>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</si>
  <si>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</si>
  <si>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</si>
  <si>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</si>
  <si>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</si>
  <si>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</si>
  <si>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</si>
  <si>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</si>
  <si>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</si>
  <si>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</si>
  <si>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</si>
  <si>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</si>
  <si>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</si>
  <si>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</si>
  <si>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</si>
  <si>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</si>
  <si>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</si>
  <si>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</si>
  <si>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</si>
  <si>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</si>
  <si>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</si>
  <si>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</si>
  <si>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</si>
  <si>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</si>
  <si>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</si>
  <si>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</si>
  <si>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</si>
  <si>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</si>
  <si>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</si>
  <si>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</si>
  <si>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</si>
  <si>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</si>
  <si>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</si>
  <si>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</si>
  <si>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</si>
  <si>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</si>
  <si>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</si>
  <si>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</si>
  <si>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</si>
  <si>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</si>
  <si>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</si>
  <si>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</si>
  <si>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</si>
  <si>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</si>
  <si>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</si>
  <si>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</si>
  <si>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</si>
  <si>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</si>
  <si>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</si>
  <si>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</si>
  <si>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</si>
  <si>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</si>
  <si>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</si>
  <si>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</si>
  <si>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</si>
  <si>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</si>
  <si>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</si>
  <si>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</si>
  <si>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</si>
  <si>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</si>
  <si>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</si>
  <si>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</si>
  <si>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</si>
  <si>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</si>
  <si>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</si>
  <si>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</si>
  <si>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</si>
  <si>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</si>
  <si>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</si>
  <si>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</si>
  <si>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</si>
  <si>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</si>
  <si>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</si>
  <si>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</si>
  <si>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</si>
  <si>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</si>
  <si>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</si>
  <si>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</si>
  <si>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</si>
  <si>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</si>
  <si>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</si>
  <si>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</si>
  <si>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</si>
  <si>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</si>
  <si>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</si>
  <si>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</si>
  <si>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</si>
  <si>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</si>
  <si>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</si>
  <si>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</si>
  <si>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</si>
  <si>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</si>
  <si>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</si>
  <si>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</si>
  <si>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</si>
  <si>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</si>
  <si>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</si>
  <si>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</si>
  <si>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</si>
  <si>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</si>
  <si>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</si>
  <si>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</si>
  <si>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</si>
  <si>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</si>
  <si>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</si>
  <si>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</si>
  <si>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</si>
  <si>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</si>
  <si>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</si>
  <si>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</si>
  <si>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</si>
  <si>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</si>
  <si>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</si>
  <si>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</si>
  <si>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</si>
  <si>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</si>
  <si>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</si>
  <si>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</si>
  <si>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</si>
  <si>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</si>
  <si>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</si>
  <si>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</si>
  <si>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</si>
  <si>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</si>
  <si>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</si>
  <si>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</si>
  <si>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</si>
  <si>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</si>
  <si>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</si>
  <si>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</si>
  <si>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</si>
  <si>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</si>
  <si>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</si>
  <si>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</si>
  <si>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</si>
  <si>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</si>
  <si>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</si>
  <si>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</si>
  <si>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</si>
  <si>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</si>
  <si>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</si>
  <si>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</si>
  <si>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</si>
  <si>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</si>
  <si>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</si>
  <si>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</si>
  <si>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</si>
  <si>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</si>
  <si>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</si>
  <si>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</si>
  <si>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</si>
  <si>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</si>
  <si>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</si>
  <si>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</si>
  <si>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</si>
  <si>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</si>
  <si>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</si>
  <si>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</si>
  <si>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</si>
  <si>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</si>
  <si>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</si>
  <si>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</si>
  <si>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</si>
  <si>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</si>
  <si>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</si>
  <si>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</si>
  <si>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</si>
  <si>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</si>
  <si>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</si>
  <si>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</si>
  <si>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</si>
  <si>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</si>
  <si>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</si>
  <si>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</si>
  <si>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</si>
  <si>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</si>
  <si>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</si>
  <si>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</si>
  <si>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</si>
  <si>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</si>
  <si>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</si>
  <si>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</si>
  <si>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</si>
  <si>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</si>
  <si>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</si>
  <si>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</si>
  <si>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</si>
  <si>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</si>
  <si>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</si>
  <si>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</si>
  <si>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</si>
  <si>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</si>
  <si>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</si>
  <si>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</si>
  <si>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</si>
  <si>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</si>
  <si>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</si>
  <si>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</si>
  <si>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</si>
  <si>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</si>
  <si>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</si>
  <si>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</si>
  <si>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</si>
  <si>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</si>
  <si>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</si>
  <si>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</si>
  <si>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</si>
  <si>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</si>
  <si>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</si>
  <si>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</si>
  <si>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</si>
  <si>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</si>
  <si>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</si>
  <si>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</si>
  <si>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</si>
  <si>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</si>
  <si>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</si>
  <si>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</si>
  <si>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</si>
  <si>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</si>
  <si>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</si>
  <si>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</si>
  <si>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</si>
  <si>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</si>
  <si>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</si>
  <si>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</si>
  <si>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</si>
  <si>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</si>
  <si>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</si>
  <si>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</si>
  <si>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</si>
  <si>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</si>
  <si>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</si>
  <si>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</si>
  <si>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</si>
  <si>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</si>
  <si>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</si>
  <si>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</si>
  <si>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</si>
  <si>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</si>
  <si>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</si>
  <si>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</si>
  <si>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</si>
  <si>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</si>
  <si>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</si>
  <si>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</si>
  <si>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</si>
  <si>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</si>
  <si>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</si>
  <si>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</si>
  <si>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</si>
  <si>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</si>
  <si>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</si>
  <si>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</si>
  <si>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</si>
  <si>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</si>
  <si>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</si>
  <si>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</si>
  <si>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</si>
  <si>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</si>
  <si>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</si>
  <si>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</si>
  <si>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</si>
  <si>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</si>
  <si>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</si>
  <si>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</si>
  <si>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</si>
  <si>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</si>
  <si>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</si>
  <si>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</si>
  <si>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</si>
  <si>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</si>
  <si>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</si>
  <si>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</si>
  <si>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</si>
  <si>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</si>
  <si>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</si>
  <si>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</si>
  <si>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</si>
  <si>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</si>
  <si>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</si>
  <si>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</si>
  <si>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</si>
  <si>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</si>
  <si>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</si>
  <si>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</si>
  <si>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</si>
  <si>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</si>
  <si>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</si>
  <si>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</si>
  <si>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</si>
  <si>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</si>
  <si>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</si>
  <si>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</si>
  <si>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</si>
  <si>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</si>
  <si>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</si>
  <si>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</si>
  <si>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</si>
  <si>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</si>
  <si>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</si>
  <si>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</si>
  <si>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</si>
  <si>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</si>
  <si>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</si>
  <si>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</si>
  <si>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</si>
  <si>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</si>
  <si>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</si>
  <si>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</si>
  <si>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</si>
  <si>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</si>
  <si>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</si>
  <si>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</si>
  <si>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</si>
  <si>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</si>
  <si>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</si>
  <si>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</si>
  <si>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</si>
  <si>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</si>
  <si>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</si>
  <si>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</si>
  <si>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</si>
  <si>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</si>
  <si>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</si>
  <si>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</si>
  <si>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</si>
  <si>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</si>
  <si>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</si>
  <si>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</si>
  <si>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</si>
  <si>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</si>
  <si>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</si>
  <si>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</si>
  <si>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</si>
  <si>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</si>
  <si>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</si>
  <si>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</si>
  <si>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</si>
  <si>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</si>
  <si>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</si>
  <si>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</si>
  <si>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</si>
  <si>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</si>
  <si>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</si>
  <si>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</si>
  <si>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</si>
  <si>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</si>
  <si>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</si>
  <si>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</si>
  <si>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</si>
  <si>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</si>
  <si>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</si>
  <si>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</si>
  <si>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</si>
  <si>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</si>
  <si>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</si>
  <si>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</si>
  <si>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</si>
  <si>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</si>
  <si>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</si>
  <si>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</si>
  <si>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</si>
  <si>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</si>
  <si>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</si>
  <si>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</si>
  <si>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</si>
  <si>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</si>
  <si>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</si>
  <si>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</si>
  <si>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</si>
  <si>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</si>
  <si>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</si>
  <si>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</si>
  <si>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</si>
  <si>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</si>
  <si>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</si>
  <si>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</si>
  <si>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</si>
  <si>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</si>
  <si>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</si>
  <si>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</si>
  <si>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</si>
  <si>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</si>
  <si>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</si>
  <si>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</si>
  <si>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</si>
  <si>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</si>
  <si>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</si>
  <si>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</si>
  <si>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</si>
  <si>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</si>
  <si>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</si>
  <si>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</si>
  <si>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</si>
  <si>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</si>
  <si>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</si>
  <si>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</si>
  <si>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</si>
  <si>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</si>
  <si>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</si>
  <si>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</si>
  <si>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</si>
  <si>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</si>
  <si>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</si>
  <si>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</si>
  <si>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</si>
  <si>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</si>
  <si>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</si>
  <si>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</si>
  <si>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</si>
  <si>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</si>
  <si>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</si>
  <si>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</si>
  <si>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</si>
  <si>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</si>
  <si>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</si>
  <si>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</si>
  <si>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</si>
  <si>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</si>
  <si>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</si>
  <si>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</si>
  <si>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</si>
  <si>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</si>
  <si>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</si>
  <si>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</si>
  <si>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</si>
  <si>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</si>
  <si>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</si>
  <si>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</si>
  <si>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</si>
  <si>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</si>
  <si>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</si>
  <si>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</si>
  <si>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</si>
  <si>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</si>
  <si>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</si>
  <si>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</si>
  <si>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</si>
  <si>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</si>
  <si>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</si>
  <si>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</si>
  <si>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</si>
  <si>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</si>
  <si>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</si>
  <si>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</si>
  <si>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</si>
  <si>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</si>
  <si>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</si>
  <si>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</si>
  <si>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</si>
  <si>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</si>
  <si>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</si>
  <si>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</si>
  <si>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</si>
  <si>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</si>
  <si>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</si>
  <si>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</si>
  <si>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</si>
  <si>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</si>
  <si>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</si>
  <si>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</si>
  <si>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</si>
  <si>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</si>
  <si>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</si>
  <si>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</si>
  <si>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</si>
  <si>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</si>
  <si>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</si>
  <si>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</si>
  <si>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</si>
  <si>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</si>
  <si>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</si>
  <si>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</si>
  <si>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</si>
  <si>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</si>
  <si>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</si>
  <si>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</si>
  <si>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</si>
  <si>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</si>
  <si>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</si>
  <si>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</si>
  <si>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</si>
  <si>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</si>
  <si>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</si>
  <si>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</si>
  <si>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</si>
  <si>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</si>
  <si>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</si>
  <si>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</si>
  <si>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</si>
  <si>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</si>
  <si>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</si>
  <si>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</si>
  <si>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</si>
  <si>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</si>
  <si>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</si>
  <si>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</si>
  <si>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</si>
  <si>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</si>
  <si>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</si>
  <si>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</si>
  <si>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</si>
  <si>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</si>
  <si>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</si>
  <si>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</si>
  <si>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</si>
  <si>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</si>
  <si>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</si>
  <si>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</si>
  <si>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</si>
  <si>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</si>
  <si>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</si>
  <si>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</si>
  <si>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</si>
  <si>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</si>
  <si>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</si>
  <si>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</si>
  <si>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</si>
  <si>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</si>
  <si>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</si>
  <si>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</si>
  <si>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</si>
  <si>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</si>
  <si>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</si>
  <si>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</si>
  <si>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</si>
  <si>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</si>
  <si>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</si>
  <si>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</si>
  <si>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</si>
  <si>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</si>
  <si>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</si>
  <si>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</si>
  <si>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</si>
  <si>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</si>
  <si>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</si>
  <si>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</si>
  <si>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</si>
  <si>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</si>
  <si>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</si>
  <si>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</si>
  <si>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</si>
  <si>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</si>
  <si>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</si>
  <si>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</si>
  <si>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</si>
  <si>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</si>
  <si>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</si>
  <si>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</si>
  <si>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</si>
  <si>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</si>
  <si>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</si>
  <si>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</si>
  <si>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</si>
  <si>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</si>
  <si>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</si>
  <si>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</si>
  <si>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</si>
  <si>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</si>
  <si>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</si>
  <si>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</si>
  <si>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</si>
  <si>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</si>
  <si>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</si>
  <si>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</si>
  <si>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</si>
  <si>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</si>
  <si>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</si>
  <si>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</si>
  <si>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</si>
  <si>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</si>
  <si>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</si>
  <si>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</si>
  <si>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</si>
  <si>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</si>
  <si>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</si>
  <si>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</si>
  <si>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</si>
  <si>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</si>
  <si>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</si>
  <si>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</si>
  <si>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</si>
  <si>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</si>
  <si>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</si>
  <si>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</si>
  <si>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</si>
  <si>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</si>
  <si>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</si>
  <si>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</si>
  <si>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</si>
  <si>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</si>
  <si>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</si>
  <si>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</si>
  <si>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</si>
  <si>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</si>
  <si>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</si>
  <si>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</si>
  <si>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</si>
  <si>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</si>
  <si>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</si>
  <si>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</si>
  <si>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</si>
  <si>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</si>
  <si>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</si>
  <si>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</si>
  <si>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</si>
  <si>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</si>
  <si>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</si>
  <si>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</si>
  <si>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</si>
  <si>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</si>
  <si>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</si>
  <si>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</si>
  <si>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</si>
  <si>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</si>
  <si>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</si>
  <si>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</si>
  <si>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</si>
  <si>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</si>
  <si>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</si>
  <si>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</si>
  <si>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</si>
  <si>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</si>
  <si>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</si>
  <si>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</si>
  <si>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</si>
  <si>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</si>
  <si>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</si>
  <si>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</si>
  <si>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</si>
  <si>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</si>
  <si>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</si>
  <si>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</si>
  <si>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</si>
  <si>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</si>
  <si>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</si>
  <si>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</si>
  <si>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</si>
  <si>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</si>
  <si>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</si>
  <si>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</si>
  <si>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</si>
  <si>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</si>
  <si>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</si>
  <si>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</si>
  <si>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</si>
  <si>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</si>
  <si>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</si>
  <si>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</si>
  <si>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</si>
  <si>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</si>
  <si>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</si>
  <si>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</si>
  <si>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</si>
  <si>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</si>
  <si>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</si>
  <si>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</si>
  <si>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</si>
  <si>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</si>
  <si>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</si>
  <si>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</si>
  <si>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</si>
  <si>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</si>
  <si>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</si>
  <si>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</si>
  <si>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</si>
  <si>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</si>
  <si>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</si>
  <si>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</si>
  <si>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</si>
  <si>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</si>
  <si>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</si>
  <si>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</si>
  <si>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</si>
  <si>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</si>
  <si>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</si>
  <si>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</si>
  <si>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</si>
  <si>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</si>
  <si>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</si>
  <si>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</si>
  <si>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</si>
  <si>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</si>
  <si>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</si>
  <si>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</si>
  <si>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</si>
  <si>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</si>
  <si>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</si>
  <si>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</si>
  <si>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</si>
  <si>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</si>
  <si>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</si>
  <si>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</si>
  <si>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</si>
  <si>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</si>
  <si>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</si>
  <si>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</si>
  <si>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</si>
  <si>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</si>
  <si>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</si>
  <si>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</si>
  <si>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</si>
  <si>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</si>
  <si>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</si>
  <si>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</si>
  <si>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</si>
  <si>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</si>
  <si>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</si>
  <si>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</si>
  <si>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</si>
  <si>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</si>
  <si>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</si>
  <si>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</si>
  <si>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</si>
  <si>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</si>
  <si>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</si>
  <si>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</si>
  <si>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</si>
  <si>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</si>
  <si>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</si>
  <si>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</si>
  <si>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</si>
  <si>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</si>
  <si>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</si>
  <si>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</si>
  <si>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</si>
  <si>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</si>
  <si>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</si>
  <si>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</si>
  <si>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</si>
  <si>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</si>
  <si>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</si>
  <si>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</si>
  <si>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</si>
  <si>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</si>
  <si>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</si>
  <si>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</si>
  <si>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</si>
  <si>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</si>
  <si>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</si>
  <si>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</si>
  <si>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</si>
  <si>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</si>
  <si>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</si>
  <si>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</si>
  <si>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</si>
  <si>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</si>
  <si>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</si>
  <si>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</si>
  <si>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</si>
  <si>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</si>
  <si>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</si>
  <si>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</si>
  <si>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</si>
  <si>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</si>
  <si>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</si>
  <si>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</si>
  <si>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</si>
  <si>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</si>
  <si>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</si>
  <si>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</si>
  <si>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</si>
  <si>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</si>
  <si>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</si>
  <si>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</si>
  <si>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</si>
  <si>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</si>
  <si>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</si>
  <si>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</si>
  <si>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</si>
  <si>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</si>
  <si>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</si>
  <si>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</si>
  <si>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</si>
  <si>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</si>
  <si>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</si>
  <si>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</si>
  <si>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</si>
  <si>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</si>
  <si>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</si>
  <si>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</si>
  <si>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</si>
  <si>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</si>
  <si>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</si>
  <si>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</si>
  <si>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</si>
  <si>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</si>
  <si>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</si>
  <si>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</si>
  <si>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</si>
  <si>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</si>
  <si>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</si>
  <si>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</si>
  <si>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</si>
  <si>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</si>
  <si>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</si>
  <si>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</si>
  <si>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</si>
  <si>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</si>
  <si>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</si>
  <si>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</si>
  <si>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</si>
  <si>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</si>
  <si>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</si>
  <si>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</si>
  <si>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</si>
  <si>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</si>
  <si>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</si>
  <si>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</si>
  <si>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</si>
  <si>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</si>
  <si>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</si>
  <si>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</si>
  <si>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</si>
  <si>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</si>
  <si>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</si>
  <si>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</si>
  <si>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</si>
  <si>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</si>
  <si>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</si>
  <si>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</si>
  <si>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</si>
  <si>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</si>
  <si>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</si>
  <si>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</si>
  <si>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</si>
  <si>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</si>
  <si>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</si>
  <si>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</si>
  <si>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</si>
  <si>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</si>
  <si>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</si>
  <si>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</si>
  <si>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</si>
  <si>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</si>
  <si>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</si>
  <si>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</si>
  <si>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</si>
  <si>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</si>
  <si>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</si>
  <si>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</si>
  <si>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</si>
  <si>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</si>
  <si>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</si>
  <si>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</si>
  <si>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</si>
  <si>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</si>
  <si>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</si>
  <si>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</si>
  <si>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</si>
  <si>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</si>
  <si>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</si>
  <si>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</si>
  <si>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</si>
  <si>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</si>
  <si>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</si>
  <si>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</si>
  <si>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</si>
  <si>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</si>
  <si>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</si>
  <si>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</si>
  <si>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</si>
  <si>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</si>
  <si>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</si>
  <si>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</si>
  <si>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</si>
  <si>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</si>
  <si>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</si>
  <si>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</si>
  <si>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</si>
  <si>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</si>
  <si>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</si>
  <si>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</si>
  <si>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</si>
  <si>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</si>
  <si>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</si>
  <si>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</si>
  <si>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</si>
  <si>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</si>
  <si>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</si>
  <si>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</si>
  <si>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</si>
  <si>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</si>
  <si>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</si>
  <si>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</si>
  <si>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</si>
  <si>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</si>
  <si>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</si>
  <si>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</si>
  <si>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</si>
  <si>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</si>
  <si>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</si>
  <si>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</si>
  <si>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</si>
  <si>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</si>
  <si>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</si>
  <si>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</si>
  <si>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</si>
  <si>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</si>
  <si>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</si>
  <si>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</si>
  <si>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</si>
  <si>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</si>
  <si>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</si>
  <si>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</si>
  <si>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</si>
  <si>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</si>
  <si>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</si>
  <si>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</si>
  <si>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</si>
  <si>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</si>
  <si>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</si>
  <si>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</si>
  <si>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</si>
  <si>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</si>
  <si>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</si>
  <si>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</si>
  <si>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</si>
  <si>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</si>
  <si>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</si>
  <si>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</si>
  <si>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</si>
  <si>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</si>
  <si>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</si>
  <si>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</si>
  <si>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</si>
  <si>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</si>
  <si>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</si>
  <si>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</si>
  <si>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</si>
  <si>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</si>
  <si>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</si>
  <si>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</si>
  <si>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</si>
  <si>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</si>
  <si>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</si>
  <si>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</si>
  <si>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</si>
  <si>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</si>
  <si>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</si>
  <si>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</si>
  <si>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</si>
  <si>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</si>
  <si>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</si>
  <si>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</si>
  <si>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</si>
  <si>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</si>
  <si>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</si>
  <si>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</si>
  <si>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</si>
  <si>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</si>
  <si>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</si>
  <si>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</si>
  <si>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</si>
  <si>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</si>
  <si>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</si>
  <si>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</si>
  <si>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</si>
  <si>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</si>
  <si>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</si>
  <si>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</si>
  <si>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</si>
  <si>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</si>
  <si>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</si>
  <si>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</si>
  <si>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</si>
  <si>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</si>
  <si>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</si>
  <si>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</si>
  <si>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</si>
  <si>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</si>
  <si>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</si>
  <si>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</si>
  <si>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</si>
  <si>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</si>
  <si>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</si>
  <si>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</si>
  <si>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</si>
  <si>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</si>
  <si>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</si>
  <si>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</si>
  <si>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</si>
  <si>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</si>
  <si>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</si>
  <si>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</si>
  <si>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</si>
  <si>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</si>
  <si>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</si>
  <si>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</si>
  <si>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</si>
  <si>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</si>
  <si>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</si>
  <si>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</si>
  <si>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</si>
  <si>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</si>
  <si>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</si>
  <si>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</si>
  <si>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</si>
  <si>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</si>
  <si>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</si>
  <si>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</si>
  <si>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</si>
  <si>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</si>
  <si>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</si>
  <si>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</si>
  <si>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</si>
  <si>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</si>
  <si>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</si>
  <si>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</si>
  <si>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</si>
  <si>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</si>
  <si>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</si>
  <si>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</si>
  <si>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</si>
  <si>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</si>
  <si>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</si>
  <si>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</si>
  <si>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</si>
  <si>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</si>
  <si>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</si>
  <si>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</si>
  <si>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</si>
  <si>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</si>
  <si>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</si>
  <si>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</si>
  <si>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</si>
  <si>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</si>
  <si>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</si>
  <si>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</si>
  <si>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</si>
  <si>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</si>
  <si>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</si>
  <si>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</si>
  <si>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</si>
  <si>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</si>
  <si>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</si>
  <si>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</si>
  <si>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</si>
  <si>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</si>
  <si>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</si>
  <si>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</si>
  <si>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</si>
  <si>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</si>
  <si>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</si>
  <si>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</si>
  <si>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</si>
  <si>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</si>
  <si>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</si>
  <si>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</si>
  <si>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</si>
  <si>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</si>
  <si>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</si>
  <si>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</si>
  <si>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</si>
  <si>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</si>
  <si>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</si>
  <si>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</si>
  <si>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</si>
  <si>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</si>
  <si>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</si>
  <si>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</si>
  <si>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</si>
  <si>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</si>
  <si>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</si>
  <si>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</si>
  <si>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</si>
  <si>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</si>
  <si>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</si>
  <si>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</si>
  <si>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</si>
  <si>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</si>
  <si>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</si>
  <si>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</si>
  <si>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</si>
  <si>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</si>
  <si>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</si>
  <si>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</si>
  <si>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</si>
  <si>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</si>
  <si>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</si>
  <si>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</si>
  <si>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</si>
  <si>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</si>
  <si>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</si>
  <si>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</si>
  <si>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</si>
  <si>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</si>
  <si>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</si>
  <si>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</si>
  <si>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</si>
  <si>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</si>
  <si>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</si>
  <si>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</si>
  <si>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</si>
  <si>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</si>
  <si>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</si>
  <si>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</si>
  <si>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</si>
  <si>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</si>
  <si>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</si>
  <si>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</si>
  <si>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</si>
  <si>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</si>
  <si>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</si>
  <si>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</si>
  <si>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</si>
  <si>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</si>
  <si>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</si>
  <si>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</si>
  <si>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</si>
  <si>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</si>
  <si>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</si>
  <si>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</si>
  <si>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</si>
  <si>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</si>
  <si>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</si>
  <si>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</si>
  <si>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</si>
  <si>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</si>
  <si>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</si>
  <si>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</si>
  <si>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</si>
  <si>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</si>
  <si>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</si>
  <si>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</si>
  <si>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</si>
  <si>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</si>
  <si>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</si>
  <si>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</si>
  <si>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</si>
  <si>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</si>
  <si>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</si>
  <si>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</si>
  <si>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</si>
  <si>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</si>
  <si>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</si>
  <si>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</si>
  <si>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</si>
  <si>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</si>
  <si>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</si>
  <si>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</si>
  <si>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</si>
  <si>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</si>
  <si>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</si>
  <si>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</si>
  <si>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</si>
  <si>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</si>
  <si>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</si>
  <si>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</si>
  <si>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</si>
  <si>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</si>
  <si>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</si>
  <si>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</si>
  <si>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</si>
  <si>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</si>
  <si>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</si>
  <si>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</si>
  <si>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</si>
  <si>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</si>
  <si>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</si>
  <si>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</si>
  <si>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</si>
  <si>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</si>
  <si>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</si>
  <si>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</si>
  <si>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</si>
  <si>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</si>
  <si>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</si>
  <si>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</si>
  <si>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</si>
  <si>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</si>
  <si>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</si>
  <si>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</si>
  <si>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</si>
  <si>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</si>
  <si>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</si>
  <si>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</si>
  <si>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</si>
  <si>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</si>
  <si>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</si>
  <si>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</si>
  <si>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</si>
  <si>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</si>
  <si>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</si>
  <si>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</si>
  <si>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</si>
  <si>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</si>
  <si>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</si>
  <si>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</si>
  <si>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</si>
  <si>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</si>
  <si>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</si>
  <si>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</si>
  <si>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</si>
  <si>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</si>
  <si>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</si>
  <si>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</si>
  <si>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</si>
  <si>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</si>
  <si>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</si>
  <si>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</si>
  <si>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</si>
  <si>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</si>
  <si>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</si>
  <si>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</si>
  <si>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</si>
  <si>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</si>
  <si>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</si>
  <si>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</si>
  <si>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</si>
  <si>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</si>
  <si>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</si>
  <si>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</si>
  <si>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</si>
  <si>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</si>
  <si>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</si>
  <si>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</si>
  <si>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</si>
  <si>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</si>
  <si>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</si>
  <si>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</si>
  <si>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</si>
  <si>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</si>
  <si>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</si>
  <si>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</si>
  <si>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</si>
  <si>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</si>
  <si>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</si>
  <si>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</si>
  <si>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</si>
  <si>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</si>
  <si>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</si>
  <si>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</si>
  <si>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</si>
  <si>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</si>
  <si>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</si>
  <si>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</si>
  <si>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</si>
  <si>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</si>
  <si>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</si>
  <si>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</si>
  <si>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</si>
  <si>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</si>
  <si>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</si>
  <si>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</si>
  <si>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</si>
  <si>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</si>
  <si>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</si>
  <si>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</si>
  <si>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</si>
  <si>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</si>
  <si>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</si>
  <si>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</si>
  <si>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</si>
  <si>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</si>
  <si>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</si>
  <si>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</si>
  <si>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</si>
  <si>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</si>
  <si>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</si>
  <si>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</si>
  <si>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</si>
  <si>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</si>
  <si>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</si>
  <si>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</si>
  <si>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</si>
  <si>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</si>
  <si>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</si>
  <si>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</si>
  <si>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</si>
  <si>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</si>
  <si>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</si>
  <si>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</si>
  <si>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</si>
  <si>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</si>
  <si>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</si>
  <si>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</si>
  <si>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</si>
  <si>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</si>
  <si>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</si>
  <si>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</si>
  <si>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</si>
  <si>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</si>
  <si>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</si>
  <si>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</si>
  <si>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</si>
  <si>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</si>
  <si>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</si>
  <si>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</si>
  <si>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</si>
  <si>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</si>
  <si>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</si>
  <si>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</si>
  <si>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</si>
  <si>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</si>
  <si>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</si>
  <si>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</si>
  <si>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</si>
  <si>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</si>
  <si>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</si>
  <si>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</si>
  <si>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</si>
  <si>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</si>
  <si>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</si>
  <si>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</si>
  <si>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</si>
  <si>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</si>
  <si>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</si>
  <si>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</si>
  <si>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</si>
  <si>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</si>
  <si>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</si>
  <si>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</si>
  <si>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</si>
  <si>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</si>
  <si>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</si>
  <si>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</si>
  <si>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</si>
  <si>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</si>
  <si>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</si>
  <si>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</si>
  <si>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</si>
  <si>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</si>
  <si>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</si>
  <si>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</si>
  <si>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</si>
  <si>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</si>
  <si>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</si>
  <si>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</si>
  <si>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</si>
  <si>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</si>
  <si>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</si>
  <si>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</si>
  <si>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</si>
  <si>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</si>
  <si>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</si>
  <si>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</si>
  <si>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</si>
  <si>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</si>
  <si>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</si>
  <si>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</si>
  <si>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</si>
  <si>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</si>
  <si>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</si>
  <si>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</si>
  <si>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</si>
  <si>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</si>
  <si>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</si>
  <si>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</si>
  <si>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</si>
  <si>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</si>
  <si>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</si>
  <si>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</si>
  <si>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</si>
  <si>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</si>
  <si>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</si>
  <si>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</si>
  <si>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</si>
  <si>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</si>
  <si>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</si>
  <si>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</si>
  <si>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</si>
  <si>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</si>
  <si>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</si>
  <si>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</si>
  <si>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</si>
  <si>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</si>
  <si>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</si>
  <si>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</si>
  <si>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</si>
  <si>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</si>
  <si>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</si>
  <si>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</si>
  <si>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</si>
  <si>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</si>
  <si>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</si>
  <si>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</si>
  <si>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</si>
  <si>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</si>
  <si>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</si>
  <si>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</si>
  <si>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</si>
  <si>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</si>
  <si>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</si>
  <si>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</si>
  <si>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</si>
  <si>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</si>
  <si>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</si>
  <si>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</si>
  <si>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</si>
  <si>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</si>
  <si>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</si>
  <si>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</si>
  <si>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</si>
  <si>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</si>
  <si>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</si>
  <si>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</si>
  <si>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</si>
  <si>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</si>
  <si>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</si>
  <si>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</si>
  <si>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</si>
  <si>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</si>
  <si>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</si>
  <si>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</si>
  <si>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</si>
  <si>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</si>
  <si>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</si>
  <si>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</si>
  <si>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</si>
  <si>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</si>
  <si>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</si>
  <si>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</si>
  <si>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</si>
  <si>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</si>
  <si>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</si>
  <si>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</si>
  <si>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</si>
  <si>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</si>
  <si>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</si>
  <si>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</si>
  <si>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</si>
  <si>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</si>
  <si>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</si>
  <si>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</si>
  <si>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</si>
  <si>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</si>
  <si>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</si>
  <si>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</si>
  <si>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</si>
  <si>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</si>
  <si>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</si>
  <si>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</si>
  <si>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</si>
  <si>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</si>
  <si>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</si>
  <si>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</si>
  <si>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</si>
  <si>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</si>
  <si>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</si>
  <si>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</si>
  <si>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</si>
  <si>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</si>
  <si>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</si>
  <si>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</si>
  <si>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</si>
  <si>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</si>
  <si>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</si>
  <si>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</si>
  <si>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</si>
  <si>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</si>
  <si>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</si>
  <si>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</si>
  <si>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</si>
  <si>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</si>
  <si>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</si>
  <si>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</si>
  <si>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</si>
  <si>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</si>
  <si>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</si>
  <si>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</si>
  <si>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</si>
  <si>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</si>
  <si>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</si>
  <si>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</si>
  <si>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</si>
  <si>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</si>
  <si>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</si>
  <si>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</si>
  <si>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</si>
  <si>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</si>
  <si>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</si>
  <si>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</si>
  <si>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</si>
  <si>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</si>
  <si>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</si>
  <si>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</si>
  <si>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</si>
  <si>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</si>
  <si>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</si>
  <si>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</si>
  <si>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</si>
  <si>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</si>
  <si>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</si>
  <si>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</si>
  <si>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</si>
  <si>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</si>
  <si>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</si>
  <si>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</si>
  <si>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</si>
  <si>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</si>
  <si>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</si>
  <si>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</si>
  <si>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</si>
  <si>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</si>
  <si>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</si>
  <si>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</si>
  <si>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</si>
  <si>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</si>
  <si>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</si>
  <si>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</si>
  <si>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</si>
  <si>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</si>
  <si>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</si>
  <si>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</si>
  <si>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</si>
  <si>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</si>
  <si>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</si>
  <si>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</si>
  <si>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</si>
  <si>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</si>
  <si>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</si>
  <si>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</si>
  <si>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</si>
  <si>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</si>
  <si>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</si>
  <si>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</si>
  <si>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</si>
  <si>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</si>
  <si>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</si>
  <si>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</si>
  <si>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</si>
  <si>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</si>
  <si>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</si>
  <si>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</si>
  <si>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</si>
  <si>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</si>
  <si>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</si>
  <si>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</si>
  <si>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</si>
  <si>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</si>
  <si>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</si>
  <si>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</si>
  <si>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</si>
  <si>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</si>
  <si>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</si>
  <si>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</si>
  <si>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</si>
  <si>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</si>
  <si>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</si>
  <si>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</si>
  <si>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</si>
  <si>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</si>
  <si>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</si>
  <si>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</si>
  <si>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</si>
  <si>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</si>
  <si>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</si>
  <si>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</si>
  <si>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</si>
  <si>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</si>
  <si>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</si>
  <si>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</si>
  <si>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</si>
  <si>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</si>
  <si>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</si>
  <si>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</si>
  <si>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</si>
  <si>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</si>
  <si>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</si>
  <si>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</si>
  <si>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</si>
  <si>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</si>
  <si>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</si>
  <si>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</si>
  <si>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</si>
  <si>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</si>
  <si>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</si>
  <si>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</si>
  <si>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</si>
  <si>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</si>
  <si>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</si>
  <si>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</si>
  <si>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</si>
  <si>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</si>
  <si>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</si>
  <si>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</si>
  <si>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</si>
  <si>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</si>
  <si>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</si>
  <si>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</si>
  <si>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</si>
  <si>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</si>
  <si>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</si>
  <si>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</si>
  <si>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</si>
  <si>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</si>
  <si>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</si>
  <si>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</si>
  <si>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</si>
  <si>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</si>
  <si>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</si>
  <si>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</si>
  <si>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</si>
  <si>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</si>
  <si>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</si>
  <si>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</si>
  <si>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</si>
  <si>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</si>
  <si>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</si>
  <si>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</si>
  <si>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</si>
  <si>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</si>
  <si>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</si>
  <si>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</si>
  <si>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</si>
  <si>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</si>
  <si>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</si>
  <si>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</si>
  <si>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</si>
  <si>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</si>
  <si>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</si>
  <si>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</si>
  <si>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</si>
  <si>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</si>
  <si>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</si>
  <si>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</si>
  <si>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</si>
  <si>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</si>
  <si>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</si>
  <si>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</si>
  <si>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</si>
  <si>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</si>
  <si>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</si>
  <si>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</si>
  <si>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</si>
  <si>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</si>
  <si>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</si>
  <si>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</si>
  <si>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</si>
  <si>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</si>
  <si>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</si>
  <si>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</si>
  <si>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</si>
  <si>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</si>
  <si>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</si>
  <si>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</si>
  <si>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</si>
  <si>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</si>
  <si>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</si>
  <si>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</si>
  <si>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</si>
  <si>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</si>
  <si>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</si>
  <si>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</si>
  <si>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</si>
  <si>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</si>
  <si>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</si>
  <si>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</si>
  <si>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</si>
  <si>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</si>
  <si>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</si>
  <si>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</si>
  <si>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</si>
  <si>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</si>
  <si>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</si>
  <si>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</si>
  <si>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</si>
  <si>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</si>
  <si>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</si>
  <si>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</si>
  <si>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</si>
  <si>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</si>
  <si>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</si>
  <si>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</si>
  <si>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</si>
  <si>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</si>
  <si>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</si>
  <si>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</si>
  <si>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</si>
  <si>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</si>
  <si>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</si>
  <si>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</si>
  <si>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</si>
  <si>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</si>
  <si>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</si>
  <si>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</si>
  <si>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</si>
  <si>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</si>
  <si>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</si>
  <si>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</si>
  <si>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</si>
  <si>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</si>
  <si>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</si>
  <si>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</si>
  <si>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</si>
  <si>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</si>
  <si>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</si>
  <si>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</si>
  <si>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</si>
  <si>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</si>
  <si>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</si>
  <si>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</si>
  <si>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</si>
  <si>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</si>
  <si>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</si>
  <si>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</si>
  <si>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</si>
  <si>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</si>
  <si>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</si>
  <si>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</si>
  <si>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</si>
  <si>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</si>
  <si>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</si>
  <si>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</si>
  <si>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</si>
  <si>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</si>
  <si>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</si>
  <si>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</si>
  <si>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</si>
  <si>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</si>
  <si>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</si>
  <si>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</si>
  <si>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</si>
  <si>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</si>
  <si>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</si>
  <si>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</si>
  <si>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</si>
  <si>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</si>
  <si>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</si>
  <si>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</si>
  <si>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</si>
  <si>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</si>
  <si>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</si>
  <si>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</si>
  <si>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</si>
  <si>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</si>
  <si>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</si>
  <si>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</si>
  <si>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</si>
  <si>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</si>
  <si>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</si>
  <si>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</si>
  <si>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</si>
  <si>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</si>
  <si>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</si>
  <si>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</si>
  <si>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</si>
  <si>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</si>
  <si>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</si>
  <si>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</si>
  <si>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</si>
  <si>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</si>
  <si>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</si>
  <si>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</si>
  <si>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</si>
  <si>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</si>
  <si>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</si>
  <si>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</si>
  <si>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</si>
  <si>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</si>
  <si>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</si>
  <si>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</si>
  <si>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</si>
  <si>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</si>
  <si>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</si>
  <si>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</si>
  <si>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</si>
  <si>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</si>
  <si>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</si>
  <si>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</si>
  <si>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</si>
  <si>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</si>
  <si>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</si>
  <si>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</si>
  <si>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</si>
  <si>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</si>
  <si>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</si>
  <si>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</si>
  <si>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</si>
  <si>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</si>
  <si>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</si>
  <si>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</si>
  <si>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</si>
  <si>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</si>
  <si>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</si>
  <si>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</si>
  <si>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</si>
  <si>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</si>
  <si>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</si>
  <si>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</si>
  <si>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</si>
  <si>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</si>
  <si>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</si>
  <si>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</si>
  <si>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</si>
  <si>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</si>
  <si>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</si>
  <si>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</si>
  <si>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</si>
  <si>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</si>
  <si>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</si>
  <si>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</si>
  <si>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</si>
  <si>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</si>
  <si>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</si>
  <si>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</si>
  <si>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</si>
  <si>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</si>
  <si>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</si>
  <si>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</si>
  <si>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</si>
  <si>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</si>
  <si>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</si>
  <si>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</si>
  <si>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</si>
  <si>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</si>
  <si>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</si>
  <si>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</si>
  <si>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</si>
  <si>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</si>
  <si>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</si>
  <si>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</si>
  <si>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</si>
  <si>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</si>
  <si>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</si>
  <si>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</si>
  <si>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</si>
  <si>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</si>
  <si>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</si>
  <si>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</si>
  <si>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</si>
  <si>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</si>
  <si>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</si>
  <si>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</si>
  <si>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</si>
  <si>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</si>
  <si>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</si>
  <si>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</si>
  <si>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</si>
  <si>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</si>
  <si>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</si>
  <si>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</si>
  <si>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</si>
  <si>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</si>
  <si>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</si>
  <si>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</si>
  <si>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</si>
  <si>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</si>
  <si>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</si>
  <si>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</si>
  <si>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</si>
  <si>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</si>
  <si>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</si>
  <si>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</si>
  <si>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</si>
  <si>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</si>
  <si>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</si>
  <si>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</si>
  <si>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</si>
  <si>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</si>
  <si>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</si>
  <si>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</si>
  <si>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</si>
  <si>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</si>
  <si>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</si>
  <si>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</si>
  <si>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</si>
  <si>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</si>
  <si>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</si>
  <si>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</si>
  <si>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</si>
  <si>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</si>
  <si>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</si>
  <si>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</si>
  <si>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</si>
  <si>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</si>
  <si>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</si>
  <si>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</si>
  <si>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</si>
  <si>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</si>
  <si>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</si>
  <si>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</si>
  <si>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</si>
  <si>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</si>
  <si>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</si>
  <si>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</si>
  <si>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</si>
  <si>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</si>
  <si>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</si>
  <si>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</si>
  <si>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</si>
  <si>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</si>
  <si>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</si>
  <si>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</si>
  <si>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</si>
  <si>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</si>
  <si>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</si>
  <si>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</si>
  <si>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</si>
  <si>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</si>
  <si>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</si>
  <si>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</si>
  <si>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</si>
  <si>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</si>
  <si>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</si>
  <si>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</si>
  <si>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</si>
  <si>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</si>
  <si>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</si>
  <si>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</si>
  <si>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</si>
  <si>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</si>
  <si>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</si>
  <si>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</si>
  <si>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</si>
  <si>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</si>
  <si>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</si>
  <si>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</si>
  <si>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</si>
  <si>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</si>
  <si>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</si>
  <si>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</si>
  <si>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</si>
  <si>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</si>
  <si>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</si>
  <si>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</si>
  <si>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</si>
  <si>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</si>
  <si>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</si>
  <si>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</si>
  <si>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</si>
  <si>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</si>
  <si>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</si>
  <si>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</si>
  <si>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</si>
  <si>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</si>
  <si>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</si>
  <si>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</si>
  <si>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</si>
  <si>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</si>
  <si>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</si>
  <si>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</si>
  <si>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</si>
  <si>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</si>
  <si>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</si>
  <si>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</si>
  <si>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</si>
  <si>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</si>
  <si>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</si>
  <si>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</si>
  <si>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</si>
  <si>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</si>
  <si>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</si>
  <si>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</si>
  <si>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</si>
  <si>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</si>
  <si>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</si>
  <si>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</si>
  <si>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</si>
  <si>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</si>
  <si>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</si>
  <si>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</si>
  <si>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</si>
  <si>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</si>
  <si>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</si>
  <si>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</si>
  <si>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</si>
  <si>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</si>
  <si>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</si>
  <si>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</si>
  <si>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</si>
  <si>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</si>
  <si>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</si>
  <si>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</si>
  <si>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</si>
  <si>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</si>
  <si>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</si>
  <si>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</si>
  <si>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</si>
  <si>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</si>
  <si>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</si>
  <si>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</si>
  <si>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</si>
  <si>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</si>
  <si>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</si>
  <si>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</si>
  <si>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</si>
  <si>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</si>
  <si>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</si>
  <si>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</si>
  <si>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</si>
  <si>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</si>
  <si>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</si>
  <si>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</si>
  <si>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</si>
  <si>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</si>
  <si>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</si>
  <si>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</si>
  <si>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</si>
  <si>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</si>
  <si>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</si>
  <si>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</si>
  <si>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</si>
  <si>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</si>
  <si>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</si>
  <si>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</si>
  <si>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</si>
  <si>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</si>
  <si>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</si>
  <si>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</si>
  <si>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</si>
  <si>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</si>
  <si>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</si>
  <si>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</si>
  <si>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</si>
  <si>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</si>
  <si>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</si>
  <si>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</si>
  <si>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</si>
  <si>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</si>
  <si>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</si>
  <si>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</si>
  <si>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</si>
  <si>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</si>
  <si>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</si>
  <si>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</si>
  <si>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</si>
  <si>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</si>
  <si>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</si>
  <si>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</si>
  <si>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</si>
  <si>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</si>
  <si>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</si>
  <si>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</si>
  <si>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</si>
  <si>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</si>
  <si>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</si>
  <si>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</si>
  <si>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</si>
  <si>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</si>
  <si>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</si>
  <si>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</si>
  <si>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</si>
  <si>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</si>
  <si>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</si>
  <si>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</si>
  <si>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</si>
  <si>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</si>
  <si>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</si>
  <si>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</si>
  <si>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</si>
  <si>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</si>
  <si>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</si>
  <si>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</si>
  <si>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</si>
  <si>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</si>
  <si>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</si>
  <si>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</si>
  <si>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</si>
  <si>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</si>
  <si>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</si>
  <si>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</si>
  <si>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</si>
  <si>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</si>
  <si>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</si>
  <si>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</si>
  <si>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</si>
  <si>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</si>
  <si>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</si>
  <si>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</si>
  <si>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</si>
  <si>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</si>
  <si>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</si>
  <si>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</si>
  <si>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</si>
  <si>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</si>
  <si>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</si>
  <si>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</si>
  <si>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</si>
  <si>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</si>
  <si>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</si>
  <si>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</si>
  <si>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</si>
  <si>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</si>
  <si>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</si>
  <si>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</si>
  <si>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</si>
  <si>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</si>
  <si>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</si>
  <si>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</si>
  <si>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</si>
  <si>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</si>
  <si>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</si>
  <si>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</si>
  <si>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</si>
  <si>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</si>
  <si>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</si>
  <si>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</si>
  <si>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</si>
  <si>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</si>
  <si>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</si>
  <si>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</si>
  <si>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</si>
  <si>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</si>
  <si>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</si>
  <si>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</si>
  <si>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</si>
  <si>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</si>
  <si>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</si>
  <si>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</si>
  <si>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</si>
  <si>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</si>
  <si>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</si>
  <si>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</si>
  <si>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</si>
  <si>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</si>
  <si>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</si>
  <si>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</si>
  <si>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</si>
  <si>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</si>
  <si>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</si>
  <si>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</si>
  <si>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</si>
  <si>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</si>
  <si>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</si>
  <si>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</si>
  <si>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</si>
  <si>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</si>
  <si>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</si>
  <si>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</si>
  <si>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</si>
  <si>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</si>
  <si>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</si>
  <si>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</si>
  <si>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</si>
  <si>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</si>
  <si>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</si>
  <si>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</si>
  <si>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</si>
  <si>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</si>
  <si>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</si>
  <si>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</si>
  <si>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</si>
  <si>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</si>
  <si>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</si>
  <si>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</si>
  <si>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</si>
  <si>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</si>
  <si>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</si>
  <si>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</si>
  <si>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</si>
  <si>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</si>
  <si>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</si>
  <si>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</si>
  <si>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</si>
  <si>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</si>
  <si>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</si>
  <si>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</si>
  <si>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</si>
  <si>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</si>
  <si>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</si>
  <si>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</si>
  <si>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</si>
  <si>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</si>
  <si>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</si>
  <si>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</si>
  <si>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</si>
  <si>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</si>
  <si>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</si>
  <si>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</si>
  <si>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</si>
  <si>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</si>
  <si>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</si>
  <si>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</si>
  <si>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</si>
  <si>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</si>
  <si>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</si>
  <si>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</si>
  <si>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</si>
  <si>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</si>
  <si>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</si>
  <si>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</si>
  <si>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</si>
  <si>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</si>
  <si>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</si>
  <si>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</si>
  <si>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</si>
  <si>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</si>
  <si>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</si>
  <si>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</si>
  <si>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</si>
  <si>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</si>
  <si>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</si>
  <si>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</si>
  <si>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</si>
  <si>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</si>
  <si>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</si>
  <si>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</si>
  <si>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</si>
  <si>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</si>
  <si>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</si>
  <si>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</si>
  <si>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</si>
  <si>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</si>
  <si>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</si>
  <si>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</si>
  <si>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</si>
  <si>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</si>
  <si>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</si>
  <si>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</si>
  <si>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</si>
  <si>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</si>
  <si>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</si>
  <si>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</si>
  <si>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</si>
  <si>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</si>
  <si>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</si>
  <si>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</si>
  <si>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</si>
  <si>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</si>
  <si>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</si>
  <si>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</si>
  <si>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</si>
  <si>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</si>
  <si>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</si>
  <si>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</si>
  <si>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</si>
  <si>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</si>
  <si>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</si>
  <si>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</si>
  <si>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</si>
  <si>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</si>
  <si>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</si>
  <si>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</si>
  <si>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</si>
  <si>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</si>
  <si>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</si>
  <si>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</si>
  <si>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</si>
  <si>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</si>
  <si>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</si>
  <si>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</si>
  <si>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</si>
  <si>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</si>
  <si>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</si>
  <si>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</si>
  <si>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</si>
  <si>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</si>
  <si>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</si>
  <si>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</si>
  <si>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</si>
  <si>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</si>
  <si>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</si>
  <si>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</si>
  <si>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</si>
  <si>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</si>
  <si>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</si>
  <si>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</si>
  <si>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</si>
  <si>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</si>
  <si>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</si>
  <si>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</si>
  <si>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</si>
  <si>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</si>
  <si>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</si>
  <si>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</si>
  <si>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</si>
  <si>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</si>
  <si>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</si>
  <si>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</si>
  <si>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</si>
  <si>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</si>
  <si>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</si>
  <si>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</si>
  <si>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</si>
  <si>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</si>
  <si>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</si>
  <si>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</si>
  <si>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</si>
  <si>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</si>
  <si>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</si>
  <si>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</si>
  <si>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</si>
  <si>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</si>
  <si>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</si>
  <si>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</si>
  <si>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</si>
  <si>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</si>
  <si>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</si>
  <si>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</si>
  <si>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</si>
  <si>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</si>
  <si>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</si>
  <si>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</si>
  <si>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</si>
  <si>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</si>
  <si>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</si>
  <si>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</si>
  <si>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</si>
  <si>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</si>
  <si>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</si>
  <si>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</si>
  <si>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</si>
  <si>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</si>
  <si>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</si>
  <si>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</si>
  <si>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</si>
  <si>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</si>
  <si>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</si>
  <si>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</si>
  <si>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</si>
  <si>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</si>
  <si>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</si>
  <si>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</si>
  <si>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</si>
  <si>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</si>
  <si>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</si>
  <si>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</si>
  <si>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</si>
  <si>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</si>
  <si>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</si>
  <si>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</si>
  <si>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</si>
  <si>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</si>
  <si>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</si>
  <si>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</si>
  <si>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</si>
  <si>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</si>
  <si>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</si>
  <si>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</si>
  <si>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</si>
  <si>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</si>
  <si>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</si>
  <si>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</si>
  <si>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</si>
  <si>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</si>
  <si>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</si>
  <si>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</si>
  <si>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</si>
  <si>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</si>
  <si>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</si>
  <si>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</si>
  <si>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</si>
  <si>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</si>
  <si>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</si>
  <si>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</si>
  <si>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</si>
  <si>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</si>
  <si>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</si>
  <si>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</si>
  <si>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</si>
  <si>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</si>
  <si>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</si>
  <si>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</si>
  <si>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</si>
  <si>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</si>
  <si>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</si>
  <si>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</si>
  <si>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</si>
  <si>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</si>
  <si>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</si>
  <si>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</si>
  <si>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</si>
  <si>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</si>
  <si>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</si>
  <si>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</si>
  <si>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</si>
  <si>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</si>
  <si>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</si>
  <si>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</si>
  <si>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</si>
  <si>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</si>
  <si>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</si>
  <si>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</si>
  <si>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</si>
  <si>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</si>
  <si>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</si>
  <si>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</si>
  <si>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</si>
  <si>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</si>
  <si>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</si>
  <si>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</si>
  <si>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</si>
  <si>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</si>
  <si>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</si>
  <si>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</si>
  <si>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</si>
  <si>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</si>
  <si>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</si>
  <si>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</si>
  <si>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</si>
  <si>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</si>
  <si>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</si>
  <si>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</si>
  <si>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</si>
  <si>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</si>
  <si>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</si>
  <si>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</si>
  <si>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</si>
  <si>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</si>
  <si>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</si>
  <si>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</si>
  <si>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</si>
  <si>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</si>
  <si>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</si>
  <si>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</si>
  <si>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</si>
  <si>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</si>
  <si>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</si>
  <si>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</si>
  <si>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</si>
  <si>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</si>
  <si>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</si>
  <si>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</si>
  <si>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</si>
  <si>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</si>
  <si>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</si>
  <si>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</si>
  <si>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</si>
  <si>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</si>
  <si>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</si>
  <si>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</si>
  <si>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</si>
  <si>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</si>
  <si>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</si>
  <si>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</si>
  <si>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</si>
  <si>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</si>
  <si>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</si>
  <si>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</si>
  <si>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</si>
  <si>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</si>
  <si>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</si>
  <si>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</si>
  <si>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</si>
  <si>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</si>
  <si>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</si>
  <si>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</si>
  <si>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</si>
  <si>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</si>
  <si>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</si>
  <si>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</si>
  <si>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</si>
  <si>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</si>
  <si>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</si>
  <si>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</si>
  <si>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</si>
  <si>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</si>
  <si>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</si>
  <si>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</si>
  <si>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</si>
  <si>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</si>
  <si>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</si>
  <si>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</si>
  <si>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</si>
  <si>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</si>
  <si>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</si>
  <si>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</si>
  <si>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</si>
  <si>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</si>
  <si>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</si>
  <si>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</si>
  <si>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</si>
  <si>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</si>
  <si>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</si>
  <si>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</si>
  <si>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</si>
  <si>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</si>
  <si>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</si>
  <si>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</si>
  <si>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</si>
  <si>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</si>
  <si>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</si>
  <si>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</si>
  <si>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</si>
  <si>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</si>
  <si>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</si>
  <si>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</si>
  <si>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</si>
  <si>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</si>
  <si>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</si>
  <si>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</si>
  <si>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</si>
  <si>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</si>
  <si>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</si>
  <si>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</si>
  <si>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</si>
  <si>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</si>
  <si>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</si>
  <si>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</si>
  <si>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</si>
  <si>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</si>
  <si>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</si>
  <si>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</si>
  <si>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</si>
  <si>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</si>
  <si>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</si>
  <si>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</si>
  <si>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</si>
  <si>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</si>
  <si>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</si>
  <si>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</si>
  <si>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</si>
  <si>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</si>
  <si>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</si>
  <si>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</si>
  <si>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</si>
  <si>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</si>
  <si>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</si>
  <si>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</si>
  <si>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</si>
  <si>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</si>
  <si>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</si>
  <si>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</si>
  <si>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</si>
  <si>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</si>
  <si>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</si>
  <si>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</si>
  <si>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</si>
  <si>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</si>
  <si>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</si>
  <si>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</si>
  <si>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</si>
  <si>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</si>
  <si>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</si>
  <si>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</si>
  <si>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</si>
  <si>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</si>
  <si>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</si>
  <si>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</si>
  <si>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</si>
  <si>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</si>
  <si>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</si>
  <si>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</si>
  <si>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</si>
  <si>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</si>
  <si>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</si>
  <si>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</si>
  <si>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</si>
  <si>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</si>
  <si>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</si>
  <si>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</si>
  <si>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</si>
  <si>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</si>
  <si>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</si>
  <si>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</si>
  <si>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</si>
  <si>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</si>
  <si>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</si>
  <si>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</si>
  <si>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</si>
  <si>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</si>
  <si>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</si>
  <si>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</si>
  <si>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</si>
  <si>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</si>
  <si>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</si>
  <si>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</si>
  <si>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</si>
  <si>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</si>
  <si>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</si>
  <si>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</si>
  <si>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</si>
  <si>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</si>
  <si>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</si>
  <si>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</si>
  <si>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</si>
  <si>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</si>
  <si>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</si>
  <si>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</si>
  <si>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</si>
  <si>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</si>
  <si>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</si>
  <si>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</si>
  <si>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</si>
  <si>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</si>
  <si>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</si>
  <si>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</si>
  <si>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</si>
  <si>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</si>
  <si>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</si>
  <si>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</si>
  <si>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</si>
  <si>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</si>
  <si>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</si>
  <si>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</si>
  <si>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</si>
  <si>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</si>
  <si>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</si>
  <si>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</si>
  <si>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</si>
  <si>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</si>
  <si>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</si>
  <si>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</si>
  <si>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</si>
  <si>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</si>
  <si>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</si>
  <si>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</si>
  <si>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</si>
  <si>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</si>
  <si>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</si>
  <si>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</si>
  <si>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</si>
  <si>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</si>
  <si>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</si>
  <si>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</si>
  <si>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</si>
  <si>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</si>
  <si>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</si>
  <si>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</si>
  <si>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</si>
  <si>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</si>
  <si>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</si>
  <si>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</si>
  <si>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</si>
  <si>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</si>
  <si>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</si>
  <si>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</si>
  <si>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</si>
  <si>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</si>
  <si>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</si>
  <si>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</si>
  <si>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</si>
  <si>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</si>
  <si>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</si>
  <si>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</si>
  <si>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</si>
  <si>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</si>
  <si>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</si>
  <si>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</si>
  <si>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</si>
  <si>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</si>
  <si>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</si>
  <si>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</si>
  <si>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</si>
  <si>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</si>
  <si>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</si>
  <si>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</si>
  <si>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</si>
  <si>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</si>
  <si>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</si>
  <si>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</si>
  <si>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</si>
  <si>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</si>
  <si>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</si>
  <si>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</si>
  <si>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</si>
  <si>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</si>
  <si>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</si>
  <si>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</si>
  <si>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</si>
  <si>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</si>
  <si>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</si>
  <si>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</si>
  <si>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</si>
  <si>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</si>
  <si>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</si>
  <si>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</si>
  <si>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</si>
  <si>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</si>
  <si>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</si>
  <si>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</si>
  <si>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</si>
  <si>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</si>
  <si>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</si>
  <si>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</si>
  <si>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</si>
  <si>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</si>
  <si>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</si>
  <si>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</si>
  <si>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</si>
  <si>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</si>
  <si>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</si>
  <si>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</si>
  <si>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</si>
  <si>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</si>
  <si>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</si>
  <si>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</si>
  <si>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</si>
  <si>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</si>
  <si>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</si>
  <si>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</si>
  <si>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</si>
  <si>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</si>
  <si>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</si>
  <si>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</si>
  <si>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</si>
  <si>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</si>
  <si>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</si>
  <si>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</si>
  <si>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</si>
  <si>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</si>
  <si>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</si>
  <si>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</si>
  <si>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</si>
  <si>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</si>
  <si>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</si>
  <si>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</si>
  <si>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</si>
  <si>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</si>
  <si>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</si>
  <si>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</si>
  <si>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</si>
  <si>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</si>
  <si>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</si>
  <si>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</si>
  <si>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</si>
  <si>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</si>
  <si>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</si>
  <si>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</si>
  <si>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</si>
  <si>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</si>
  <si>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</si>
  <si>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</si>
  <si>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</si>
  <si>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</si>
  <si>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</si>
  <si>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</si>
  <si>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</si>
  <si>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</si>
  <si>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</si>
  <si>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</si>
  <si>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</si>
  <si>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</si>
  <si>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</si>
  <si>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</si>
  <si>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</si>
  <si>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</si>
  <si>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</si>
  <si>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</si>
  <si>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</si>
  <si>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</si>
  <si>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</si>
  <si>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</si>
  <si>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</si>
  <si>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</si>
  <si>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</si>
  <si>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</si>
  <si>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</si>
  <si>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</si>
  <si>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</si>
  <si>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</si>
  <si>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</si>
  <si>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</si>
  <si>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</si>
  <si>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</si>
  <si>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</si>
  <si>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</si>
  <si>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</si>
  <si>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</si>
  <si>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</si>
  <si>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</si>
  <si>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</si>
  <si>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</si>
  <si>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</si>
  <si>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</si>
  <si>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</si>
  <si>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</si>
  <si>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</si>
  <si>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</si>
  <si>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</si>
  <si>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</si>
  <si>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</si>
  <si>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</si>
  <si>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</si>
  <si>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</si>
  <si>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</si>
  <si>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</si>
  <si>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</si>
  <si>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</si>
  <si>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</si>
  <si>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</si>
  <si>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</si>
  <si>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</si>
  <si>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</si>
  <si>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</si>
  <si>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</si>
  <si>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</si>
  <si>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</si>
  <si>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</si>
  <si>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</si>
  <si>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</si>
  <si>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</si>
  <si>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</si>
  <si>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</si>
  <si>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</si>
  <si>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</si>
  <si>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</si>
  <si>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</si>
  <si>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</si>
  <si>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</si>
  <si>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</si>
  <si>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</si>
  <si>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</si>
  <si>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</si>
  <si>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</si>
  <si>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</si>
  <si>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</si>
  <si>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</si>
  <si>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</si>
  <si>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</si>
  <si>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</si>
  <si>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</si>
  <si>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</si>
  <si>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</si>
  <si>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</si>
  <si>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</si>
  <si>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</si>
  <si>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</si>
  <si>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</si>
  <si>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</si>
  <si>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</si>
  <si>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</si>
  <si>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</si>
  <si>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</si>
  <si>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</si>
  <si>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</si>
  <si>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</si>
  <si>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</si>
  <si>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</si>
  <si>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</si>
  <si>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</si>
  <si>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</si>
  <si>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</si>
  <si>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</si>
  <si>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</si>
  <si>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</si>
  <si>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</si>
  <si>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</si>
  <si>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</si>
  <si>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</si>
  <si>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</si>
  <si>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</si>
  <si>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</si>
  <si>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</si>
  <si>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</si>
  <si>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</si>
  <si>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</si>
  <si>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</si>
  <si>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</si>
  <si>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</si>
  <si>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</si>
  <si>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</si>
  <si>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</si>
  <si>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</si>
  <si>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</si>
  <si>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</si>
  <si>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</si>
  <si>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</si>
  <si>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</si>
  <si>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</si>
  <si>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</si>
  <si>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</si>
  <si>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</si>
  <si>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</si>
  <si>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</si>
  <si>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</si>
  <si>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</si>
  <si>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</si>
  <si>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</si>
  <si>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</si>
  <si>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</si>
  <si>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</si>
  <si>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</si>
  <si>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</si>
  <si>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</si>
  <si>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</si>
  <si>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</si>
  <si>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</si>
  <si>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</si>
  <si>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</si>
  <si>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</si>
  <si>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</si>
  <si>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</si>
  <si>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</si>
  <si>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</si>
  <si>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</si>
  <si>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</si>
  <si>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</si>
  <si>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</si>
  <si>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</si>
  <si>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</si>
  <si>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</si>
  <si>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</si>
  <si>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</si>
  <si>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</si>
  <si>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</si>
  <si>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</si>
  <si>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</si>
  <si>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</si>
  <si>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</si>
  <si>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</si>
  <si>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</si>
  <si>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</si>
  <si>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</si>
  <si>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</si>
  <si>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</si>
  <si>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</si>
  <si>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</si>
  <si>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</si>
  <si>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</si>
  <si>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</si>
  <si>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</si>
  <si>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</si>
  <si>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</si>
  <si>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</si>
  <si>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</si>
  <si>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</si>
  <si>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</si>
  <si>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</si>
  <si>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</si>
  <si>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</si>
  <si>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</si>
  <si>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</si>
  <si>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</si>
  <si>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</si>
  <si>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</si>
  <si>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</si>
  <si>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</si>
  <si>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</si>
  <si>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</si>
  <si>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</si>
  <si>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</si>
  <si>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</si>
  <si>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</si>
  <si>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</si>
  <si>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</si>
  <si>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</si>
  <si>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</si>
  <si>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</si>
  <si>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</si>
  <si>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</si>
  <si>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</si>
  <si>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</si>
  <si>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</si>
  <si>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</si>
  <si>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</si>
  <si>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</si>
  <si>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</si>
  <si>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</si>
  <si>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</si>
  <si>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</si>
  <si>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</si>
  <si>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</si>
  <si>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</si>
  <si>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</si>
  <si>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</si>
  <si>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</si>
  <si>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</si>
  <si>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</si>
  <si>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</si>
  <si>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</si>
  <si>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</si>
  <si>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</si>
  <si>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</si>
  <si>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</si>
  <si>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</si>
  <si>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</si>
  <si>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</si>
  <si>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</si>
  <si>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</si>
  <si>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</si>
  <si>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</si>
  <si>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</si>
  <si>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</si>
  <si>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</si>
  <si>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</si>
  <si>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</si>
  <si>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</si>
  <si>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</si>
  <si>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</si>
  <si>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</si>
  <si>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</si>
  <si>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</si>
  <si>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</si>
  <si>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</si>
  <si>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</si>
  <si>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</si>
  <si>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</si>
  <si>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</si>
  <si>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</si>
  <si>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</si>
  <si>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</si>
  <si>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</si>
  <si>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</si>
  <si>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</si>
  <si>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</si>
  <si>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</si>
  <si>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</si>
  <si>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</si>
  <si>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</si>
  <si>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</si>
  <si>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</si>
  <si>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</si>
  <si>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</si>
  <si>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</si>
  <si>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</si>
  <si>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</si>
  <si>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</si>
  <si>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</si>
  <si>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</si>
  <si>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</si>
  <si>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</si>
  <si>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</si>
  <si>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</si>
  <si>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</si>
  <si>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</si>
  <si>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</si>
  <si>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</si>
  <si>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</si>
  <si>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</si>
  <si>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</si>
  <si>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</si>
  <si>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</si>
  <si>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</si>
  <si>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</si>
  <si>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</si>
  <si>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</si>
  <si>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</si>
  <si>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</si>
  <si>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</si>
  <si>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</si>
  <si>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</si>
  <si>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</si>
  <si>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</si>
  <si>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</si>
  <si>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</si>
  <si>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</si>
  <si>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</si>
  <si>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</si>
  <si>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</si>
  <si>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</si>
  <si>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</si>
  <si>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</si>
  <si>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</si>
  <si>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</si>
  <si>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</si>
  <si>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</si>
  <si>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</si>
  <si>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</si>
  <si>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</si>
  <si>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</si>
  <si>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</si>
  <si>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</si>
  <si>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</si>
  <si>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</si>
  <si>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</si>
  <si>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</si>
  <si>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</si>
  <si>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</si>
  <si>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</si>
  <si>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</si>
  <si>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</si>
  <si>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</si>
  <si>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</si>
  <si>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</si>
  <si>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</si>
  <si>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</si>
  <si>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</si>
  <si>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</si>
  <si>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</si>
  <si>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</si>
  <si>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</si>
  <si>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</si>
  <si>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</si>
  <si>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</si>
  <si>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</si>
  <si>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</si>
  <si>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</si>
  <si>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</si>
  <si>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</si>
  <si>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</si>
  <si>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</si>
  <si>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</si>
  <si>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</si>
  <si>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</si>
  <si>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</si>
  <si>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</si>
  <si>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</si>
  <si>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</si>
  <si>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</si>
  <si>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</si>
  <si>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</si>
  <si>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</si>
  <si>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</si>
  <si>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</si>
  <si>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</si>
  <si>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</si>
  <si>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</si>
  <si>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</si>
  <si>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</si>
  <si>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</si>
  <si>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</si>
  <si>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</si>
  <si>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</si>
  <si>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</si>
  <si>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</si>
  <si>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</si>
  <si>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</si>
  <si>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</si>
  <si>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</si>
  <si>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</si>
  <si>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</si>
  <si>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</si>
  <si>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</si>
  <si>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</si>
  <si>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</si>
  <si>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</si>
  <si>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</si>
  <si>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</si>
  <si>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</si>
  <si>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</si>
  <si>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</si>
  <si>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</si>
  <si>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</si>
  <si>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</si>
  <si>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</si>
  <si>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</si>
  <si>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</si>
  <si>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</si>
  <si>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</si>
  <si>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</si>
  <si>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</si>
  <si>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</si>
  <si>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</si>
  <si>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</si>
  <si>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</si>
  <si>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</si>
  <si>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</si>
  <si>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</si>
  <si>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</si>
  <si>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</si>
  <si>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</si>
  <si>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</si>
  <si>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</si>
  <si>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</si>
  <si>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</si>
  <si>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</si>
  <si>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</si>
  <si>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</si>
  <si>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</si>
  <si>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</si>
  <si>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</si>
  <si>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</si>
  <si>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</si>
  <si>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</si>
  <si>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</si>
  <si>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</si>
  <si>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</si>
  <si>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</si>
  <si>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</si>
  <si>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</si>
  <si>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</si>
  <si>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</si>
  <si>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</si>
  <si>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</si>
  <si>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</si>
  <si>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</si>
  <si>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</si>
  <si>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</si>
  <si>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</si>
  <si>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</si>
  <si>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</si>
  <si>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</si>
  <si>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</si>
  <si>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</si>
  <si>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</si>
  <si>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</si>
  <si>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</si>
  <si>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</si>
  <si>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</si>
  <si>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</si>
  <si>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</si>
  <si>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</si>
  <si>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</si>
  <si>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</si>
  <si>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</si>
  <si>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</si>
  <si>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</si>
  <si>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</si>
  <si>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</si>
  <si>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</si>
  <si>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</si>
  <si>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</si>
  <si>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</si>
  <si>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</si>
  <si>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</si>
  <si>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</si>
  <si>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</si>
  <si>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</si>
  <si>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</si>
  <si>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</si>
  <si>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</si>
  <si>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</si>
  <si>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</si>
  <si>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</si>
  <si>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</si>
  <si>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</si>
  <si>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</si>
  <si>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</si>
  <si>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</si>
  <si>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</si>
  <si>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</si>
  <si>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</si>
  <si>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</si>
  <si>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</si>
  <si>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</si>
  <si>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</si>
  <si>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</si>
  <si>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</si>
  <si>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</si>
  <si>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</si>
  <si>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</si>
  <si>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</si>
  <si>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</si>
  <si>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</si>
  <si>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</si>
  <si>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</si>
  <si>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</si>
  <si>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</si>
  <si>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</si>
  <si>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</si>
  <si>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</si>
  <si>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</si>
  <si>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</si>
  <si>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</si>
  <si>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</si>
  <si>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</si>
  <si>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</si>
  <si>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</si>
  <si>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</si>
  <si>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</si>
  <si>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</si>
  <si>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</si>
  <si>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</si>
  <si>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</si>
  <si>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</si>
  <si>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</si>
  <si>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</si>
  <si>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</si>
  <si>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</si>
  <si>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</si>
  <si>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</si>
  <si>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</si>
  <si>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</si>
  <si>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</si>
  <si>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</si>
  <si>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</si>
  <si>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</si>
  <si>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</si>
  <si>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</si>
  <si>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</si>
  <si>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</si>
  <si>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</si>
  <si>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</si>
  <si>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</si>
  <si>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</si>
  <si>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</si>
  <si>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</si>
  <si>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</si>
  <si>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</si>
  <si>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</si>
  <si>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</si>
  <si>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</si>
  <si>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</si>
  <si>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</si>
  <si>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</si>
  <si>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</si>
  <si>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</si>
  <si>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</si>
  <si>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</si>
  <si>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</si>
  <si>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</si>
  <si>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</si>
  <si>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</si>
  <si>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</si>
  <si>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</si>
  <si>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</si>
  <si>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</si>
  <si>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</si>
  <si>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</si>
  <si>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</si>
  <si>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</si>
  <si>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</si>
  <si>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</si>
  <si>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</si>
  <si>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</si>
  <si>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</si>
  <si>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</si>
  <si>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</si>
  <si>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</si>
  <si>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</si>
  <si>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</si>
  <si>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</si>
  <si>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</si>
  <si>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</si>
  <si>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</si>
  <si>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</si>
  <si>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</si>
  <si>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</si>
  <si>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</si>
  <si>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</si>
  <si>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</si>
  <si>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</si>
  <si>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</si>
  <si>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</si>
  <si>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</si>
  <si>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</si>
  <si>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</si>
  <si>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</si>
  <si>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</si>
  <si>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</si>
  <si>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</si>
  <si>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</si>
  <si>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</si>
  <si>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</si>
  <si>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</si>
  <si>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</si>
  <si>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</si>
  <si>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</si>
  <si>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</si>
  <si>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</si>
  <si>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</si>
  <si>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</si>
  <si>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</si>
  <si>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</si>
  <si>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</si>
  <si>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</si>
  <si>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</si>
  <si>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</si>
  <si>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</si>
  <si>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</si>
  <si>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</si>
  <si>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</si>
  <si>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</si>
  <si>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</si>
  <si>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</si>
  <si>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</si>
  <si>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</si>
  <si>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</si>
  <si>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</si>
  <si>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</si>
  <si>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</si>
  <si>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</si>
  <si>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</si>
  <si>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</si>
  <si>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</si>
  <si>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</si>
  <si>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</si>
  <si>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</si>
  <si>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</si>
  <si>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</si>
  <si>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</si>
  <si>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</si>
  <si>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</si>
  <si>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</si>
  <si>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</si>
  <si>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</si>
  <si>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</si>
  <si>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</si>
  <si>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</si>
  <si>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</si>
  <si>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</si>
  <si>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</si>
  <si>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</si>
  <si>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</si>
  <si>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</si>
  <si>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</si>
  <si>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</si>
  <si>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</si>
  <si>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</si>
  <si>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</si>
  <si>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</si>
  <si>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</si>
  <si>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</si>
  <si>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</si>
  <si>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</si>
  <si>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</si>
  <si>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</si>
  <si>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</si>
  <si>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</si>
  <si>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</si>
  <si>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</si>
  <si>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</si>
  <si>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</si>
  <si>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</si>
  <si>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</si>
  <si>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</si>
  <si>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</si>
  <si>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</si>
  <si>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</si>
  <si>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</si>
  <si>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</si>
  <si>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</si>
  <si>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</si>
  <si>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</si>
  <si>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</si>
  <si>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</si>
  <si>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</si>
  <si>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</si>
  <si>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</si>
  <si>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</si>
  <si>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</si>
  <si>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</si>
  <si>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</si>
  <si>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</si>
  <si>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</si>
  <si>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</si>
  <si>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</si>
  <si>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</si>
  <si>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</si>
  <si>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</si>
  <si>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</si>
  <si>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</si>
  <si>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</si>
  <si>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</si>
  <si>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</si>
  <si>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</si>
  <si>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</si>
  <si>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</si>
  <si>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</si>
  <si>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</si>
  <si>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</si>
  <si>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</si>
  <si>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</si>
  <si>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</si>
  <si>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</si>
  <si>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</si>
  <si>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</si>
  <si>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</si>
  <si>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</si>
  <si>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</si>
  <si>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</si>
  <si>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</si>
  <si>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</si>
  <si>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</si>
  <si>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</si>
  <si>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</si>
  <si>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</si>
  <si>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</si>
  <si>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</si>
  <si>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</si>
  <si>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</si>
  <si>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</si>
  <si>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</si>
  <si>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</si>
  <si>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</si>
  <si>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</si>
  <si>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</si>
  <si>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</si>
  <si>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</si>
  <si>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</si>
  <si>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</si>
  <si>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</si>
  <si>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</si>
  <si>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</si>
  <si>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</si>
  <si>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</si>
  <si>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</si>
  <si>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</si>
  <si>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</si>
  <si>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</si>
  <si>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</si>
  <si>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</si>
  <si>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</si>
  <si>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</si>
  <si>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</si>
  <si>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</si>
  <si>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</si>
  <si>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</si>
  <si>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</si>
  <si>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</si>
  <si>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</si>
  <si>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</si>
  <si>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</si>
  <si>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</si>
  <si>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</si>
  <si>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</si>
  <si>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</si>
  <si>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</si>
  <si>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</si>
  <si>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</si>
  <si>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</si>
  <si>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</si>
  <si>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</si>
  <si>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</si>
  <si>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</si>
  <si>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</si>
  <si>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</si>
  <si>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</si>
  <si>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</si>
  <si>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</si>
  <si>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</si>
  <si>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</si>
  <si>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</si>
  <si>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</si>
  <si>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</si>
  <si>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</si>
  <si>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</si>
  <si>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</si>
  <si>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</si>
  <si>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</si>
  <si>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</si>
  <si>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</si>
  <si>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</si>
  <si>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</si>
  <si>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</si>
  <si>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</si>
  <si>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</si>
  <si>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</si>
  <si>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</si>
  <si>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</si>
  <si>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</si>
  <si>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</si>
  <si>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</si>
  <si>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</si>
  <si>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</si>
  <si>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</si>
  <si>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</si>
  <si>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</si>
  <si>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</si>
  <si>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</si>
  <si>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</si>
  <si>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</si>
  <si>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</si>
  <si>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</si>
  <si>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</si>
  <si>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</si>
  <si>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</si>
  <si>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</si>
  <si>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</si>
  <si>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</si>
  <si>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</si>
  <si>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</si>
  <si>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</si>
  <si>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</si>
  <si>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</si>
  <si>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</si>
  <si>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</si>
  <si>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</si>
  <si>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</si>
  <si>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</si>
  <si>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</si>
  <si>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</si>
  <si>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</si>
  <si>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</si>
  <si>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</si>
  <si>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</si>
  <si>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</si>
  <si>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</si>
  <si>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</si>
  <si>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</si>
  <si>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</si>
  <si>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</si>
  <si>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</si>
  <si>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</si>
  <si>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</si>
  <si>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</si>
  <si>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</si>
  <si>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</si>
  <si>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</si>
  <si>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</si>
  <si>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</si>
  <si>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</si>
  <si>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</si>
  <si>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</si>
  <si>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</si>
  <si>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</si>
  <si>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</si>
  <si>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</si>
  <si>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</si>
  <si>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</si>
  <si>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</si>
  <si>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</si>
  <si>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</si>
  <si>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</si>
  <si>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</si>
  <si>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</si>
  <si>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</si>
  <si>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</si>
  <si>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</si>
  <si>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</si>
  <si>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</si>
  <si>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</si>
  <si>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</si>
  <si>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</si>
  <si>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</si>
  <si>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</si>
  <si>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</si>
  <si>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</si>
  <si>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</si>
  <si>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</si>
  <si>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</si>
  <si>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</si>
  <si>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</si>
  <si>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</si>
  <si>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</si>
  <si>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</si>
  <si>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</si>
  <si>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</si>
  <si>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</si>
  <si>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</si>
  <si>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</si>
  <si>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</si>
  <si>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</si>
  <si>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</si>
  <si>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</si>
  <si>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</si>
  <si>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</si>
  <si>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</si>
  <si>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</si>
  <si>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</si>
  <si>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</si>
  <si>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</si>
  <si>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</si>
  <si>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</si>
  <si>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</si>
  <si>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</si>
  <si>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</si>
  <si>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</si>
  <si>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</si>
  <si>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</si>
  <si>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</si>
  <si>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</si>
  <si>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</si>
  <si>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</si>
  <si>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</si>
  <si>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</si>
  <si>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</si>
  <si>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</si>
  <si>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</si>
  <si>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</si>
  <si>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</si>
  <si>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</si>
  <si>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</si>
  <si>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</si>
  <si>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</si>
  <si>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</si>
  <si>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</si>
  <si>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</si>
  <si>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</si>
  <si>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</si>
  <si>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</si>
  <si>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</si>
  <si>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</si>
  <si>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</si>
  <si>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</si>
  <si>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</si>
  <si>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</si>
  <si>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</si>
  <si>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</si>
  <si>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</si>
  <si>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</si>
  <si>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</si>
  <si>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</si>
  <si>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</si>
  <si>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</si>
  <si>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</si>
  <si>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</si>
  <si>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</si>
  <si>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</si>
  <si>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</si>
  <si>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</si>
  <si>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</si>
  <si>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</si>
  <si>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</si>
  <si>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</si>
  <si>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</si>
  <si>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</si>
  <si>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</si>
  <si>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</si>
  <si>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</si>
  <si>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</si>
  <si>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</si>
  <si>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</si>
  <si>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</si>
  <si>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</si>
  <si>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</si>
  <si>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</si>
  <si>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</si>
  <si>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</si>
  <si>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</si>
  <si>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</si>
  <si>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</si>
  <si>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</si>
  <si>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</si>
  <si>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</si>
  <si>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</si>
  <si>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</si>
  <si>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</si>
  <si>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</si>
  <si>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</si>
  <si>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</si>
  <si>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</si>
  <si>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</si>
  <si>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</si>
  <si>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</si>
  <si>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</si>
  <si>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</si>
  <si>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</si>
  <si>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</si>
  <si>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</si>
  <si>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</si>
  <si>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</si>
  <si>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</si>
  <si>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</si>
  <si>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</si>
  <si>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</si>
  <si>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</si>
  <si>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</si>
  <si>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</si>
  <si>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</si>
  <si>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</si>
  <si>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</si>
  <si>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</si>
  <si>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</si>
  <si>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</si>
  <si>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</si>
  <si>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</si>
  <si>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</si>
  <si>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</si>
  <si>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</si>
  <si>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</si>
  <si>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</si>
  <si>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</si>
  <si>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</si>
  <si>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</si>
  <si>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</si>
  <si>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</si>
  <si>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</si>
  <si>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</si>
  <si>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</si>
  <si>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</si>
  <si>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</si>
  <si>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</si>
  <si>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</si>
  <si>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</si>
  <si>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</si>
  <si>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</si>
  <si>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</si>
  <si>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</si>
  <si>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</si>
  <si>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</si>
  <si>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</si>
  <si>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</si>
  <si>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</si>
  <si>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</si>
  <si>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</si>
  <si>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</si>
  <si>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</si>
  <si>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</si>
  <si>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</si>
  <si>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</si>
  <si>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</si>
  <si>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</si>
  <si>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</si>
  <si>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</si>
  <si>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</si>
  <si>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</si>
  <si>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</si>
  <si>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</si>
  <si>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</si>
  <si>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</si>
  <si>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</si>
  <si>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</si>
  <si>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</si>
  <si>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</si>
  <si>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</si>
  <si>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</si>
  <si>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</si>
  <si>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</si>
  <si>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</si>
  <si>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</si>
  <si>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</si>
  <si>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</si>
  <si>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</si>
  <si>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</si>
  <si>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</si>
  <si>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</si>
  <si>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</si>
  <si>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</si>
  <si>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</si>
  <si>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</si>
  <si>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</si>
  <si>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</si>
  <si>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</si>
  <si>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</si>
  <si>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</si>
  <si>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</si>
  <si>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</si>
  <si>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</si>
  <si>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</si>
  <si>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</si>
  <si>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</si>
  <si>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</si>
  <si>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</si>
  <si>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</si>
  <si>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</si>
  <si>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</si>
  <si>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</si>
  <si>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</si>
  <si>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</si>
  <si>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</si>
  <si>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</si>
  <si>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</si>
  <si>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</si>
  <si>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</si>
  <si>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</si>
  <si>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</si>
  <si>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</si>
  <si>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</si>
  <si>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</si>
  <si>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</si>
  <si>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</si>
  <si>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</si>
  <si>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</si>
  <si>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</si>
  <si>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</si>
  <si>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</si>
  <si>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</si>
  <si>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</si>
  <si>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</si>
  <si>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</si>
  <si>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</si>
  <si>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</si>
  <si>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</si>
  <si>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</si>
  <si>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</si>
  <si>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</si>
  <si>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</si>
  <si>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</si>
  <si>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</si>
  <si>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</si>
  <si>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</si>
  <si>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</si>
  <si>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</si>
  <si>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</si>
  <si>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</si>
  <si>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</si>
  <si>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</si>
  <si>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</si>
  <si>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</si>
  <si>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</si>
  <si>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</si>
  <si>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</si>
  <si>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</si>
  <si>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</si>
  <si>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</si>
  <si>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</si>
  <si>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</si>
  <si>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</si>
  <si>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</si>
  <si>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</si>
  <si>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</si>
  <si>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</si>
  <si>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</si>
  <si>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</si>
  <si>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</si>
  <si>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</si>
  <si>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</si>
  <si>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</si>
  <si>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</si>
  <si>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</si>
  <si>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</si>
  <si>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</si>
  <si>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</si>
  <si>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</si>
  <si>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</si>
  <si>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</si>
  <si>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</si>
  <si>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</si>
  <si>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</si>
  <si>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</si>
  <si>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</si>
  <si>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</si>
  <si>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</si>
  <si>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</si>
  <si>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</si>
  <si>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</si>
  <si>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</si>
  <si>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</si>
  <si>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</si>
  <si>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</si>
  <si>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</si>
  <si>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</si>
  <si>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</si>
  <si>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</si>
  <si>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</si>
  <si>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</si>
  <si>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</si>
  <si>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</si>
  <si>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</si>
  <si>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</si>
  <si>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</si>
  <si>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</si>
  <si>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</si>
  <si>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</si>
  <si>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</si>
  <si>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</si>
  <si>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</si>
  <si>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</si>
  <si>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</si>
  <si>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</si>
  <si>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</si>
  <si>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</si>
  <si>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</si>
  <si>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</si>
  <si>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</si>
  <si>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</si>
  <si>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</si>
  <si>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</si>
  <si>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</si>
  <si>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</si>
  <si>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</si>
  <si>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</si>
  <si>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</si>
  <si>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</si>
  <si>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</si>
  <si>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</si>
  <si>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</si>
  <si>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</si>
  <si>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</si>
  <si>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</si>
  <si>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</si>
  <si>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</si>
  <si>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</si>
  <si>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</si>
  <si>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</si>
  <si>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</si>
  <si>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</si>
  <si>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</si>
  <si>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</si>
  <si>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</si>
  <si>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</si>
  <si>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</si>
  <si>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</si>
  <si>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</si>
  <si>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</si>
  <si>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</si>
  <si>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</si>
  <si>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</si>
  <si>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</si>
  <si>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</si>
  <si>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</si>
  <si>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</si>
  <si>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</si>
  <si>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</si>
  <si>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</si>
  <si>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</si>
  <si>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</si>
  <si>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</si>
  <si>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</si>
  <si>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</si>
  <si>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</si>
  <si>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</si>
  <si>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</si>
  <si>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</si>
  <si>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</si>
  <si>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</si>
  <si>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</si>
  <si>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</si>
  <si>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</si>
  <si>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</si>
  <si>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</si>
  <si>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</si>
  <si>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</si>
  <si>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</si>
  <si>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</si>
  <si>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</si>
  <si>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</si>
  <si>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</si>
  <si>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</si>
  <si>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</si>
  <si>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</si>
  <si>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</si>
  <si>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</si>
  <si>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</si>
  <si>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</si>
  <si>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</si>
  <si>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</si>
  <si>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</si>
  <si>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</si>
  <si>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</si>
  <si>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</si>
  <si>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</si>
  <si>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</si>
  <si>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</si>
  <si>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</si>
  <si>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</si>
  <si>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</si>
  <si>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</si>
  <si>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</si>
  <si>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</si>
  <si>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</si>
  <si>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</si>
  <si>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</si>
  <si>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</si>
  <si>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</si>
  <si>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</si>
  <si>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</si>
  <si>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</si>
  <si>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</si>
  <si>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</si>
  <si>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</si>
  <si>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</si>
  <si>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</si>
  <si>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</si>
  <si>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</si>
  <si>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</si>
  <si>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</si>
  <si>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</si>
  <si>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</si>
  <si>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</si>
  <si>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</si>
  <si>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</si>
  <si>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</si>
  <si>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</si>
  <si>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</si>
  <si>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</si>
  <si>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</si>
  <si>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</si>
  <si>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</si>
  <si>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</si>
  <si>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</si>
  <si>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</si>
  <si>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</si>
  <si>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</si>
  <si>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</si>
  <si>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</si>
  <si>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</si>
  <si>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</si>
  <si>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</si>
  <si>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</si>
  <si>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</si>
  <si>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</si>
  <si>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</si>
  <si>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</si>
  <si>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</si>
  <si>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</si>
  <si>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</si>
  <si>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</si>
  <si>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</si>
  <si>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</si>
  <si>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</si>
  <si>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</si>
  <si>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</si>
  <si>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</si>
  <si>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</si>
  <si>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</si>
  <si>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</si>
  <si>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</si>
  <si>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</si>
  <si>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</si>
  <si>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</si>
  <si>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</si>
  <si>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</si>
  <si>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</si>
  <si>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</si>
  <si>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</si>
  <si>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</si>
  <si>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</si>
  <si>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</si>
  <si>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</si>
  <si>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</si>
  <si>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</si>
  <si>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</si>
  <si>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</si>
  <si>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</si>
  <si>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</si>
  <si>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</si>
  <si>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</si>
  <si>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</si>
  <si>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</si>
  <si>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</si>
  <si>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</si>
  <si>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</si>
  <si>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</si>
  <si>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</si>
  <si>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</si>
  <si>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</si>
  <si>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</si>
  <si>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</si>
  <si>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</si>
  <si>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</si>
  <si>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</si>
  <si>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</si>
  <si>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</si>
  <si>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</si>
  <si>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</si>
  <si>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</si>
  <si>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</si>
  <si>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</si>
  <si>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</si>
  <si>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</si>
  <si>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</si>
  <si>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</si>
  <si>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</si>
  <si>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</si>
  <si>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</si>
  <si>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</si>
  <si>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</si>
  <si>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</si>
  <si>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</si>
  <si>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</si>
  <si>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</si>
  <si>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</si>
  <si>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</si>
  <si>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</si>
  <si>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</si>
  <si>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</si>
  <si>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</si>
  <si>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</si>
  <si>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</si>
  <si>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</si>
  <si>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</si>
  <si>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</si>
  <si>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</si>
  <si>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</si>
  <si>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</si>
  <si>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</si>
  <si>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</si>
  <si>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</si>
  <si>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</si>
  <si>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</si>
  <si>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</si>
  <si>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</si>
  <si>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</si>
  <si>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</si>
  <si>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</si>
  <si>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</si>
  <si>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</si>
  <si>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</si>
  <si>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</si>
  <si>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</si>
  <si>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</si>
  <si>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</si>
  <si>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</si>
  <si>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</si>
  <si>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</si>
  <si>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</si>
  <si>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</si>
  <si>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</si>
  <si>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</si>
  <si>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</si>
  <si>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</si>
  <si>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</si>
  <si>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</si>
  <si>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</si>
  <si>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</si>
  <si>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</si>
  <si>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</si>
  <si>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</si>
  <si>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</si>
  <si>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</si>
  <si>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</si>
  <si>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</si>
  <si>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</si>
  <si>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</si>
  <si>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</si>
  <si>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</si>
  <si>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</si>
  <si>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</si>
  <si>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</si>
  <si>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</si>
  <si>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</si>
  <si>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</si>
  <si>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</si>
  <si>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</si>
  <si>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</si>
  <si>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</si>
  <si>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</si>
  <si>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</si>
  <si>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</si>
  <si>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</si>
  <si>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</si>
  <si>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</si>
  <si>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</si>
  <si>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</si>
  <si>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</si>
  <si>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</si>
  <si>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</si>
  <si>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</si>
  <si>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</si>
  <si>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</si>
  <si>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</si>
  <si>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</si>
  <si>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</si>
  <si>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</si>
  <si>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</si>
  <si>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</si>
  <si>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</si>
  <si>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</si>
  <si>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</si>
  <si>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</si>
  <si>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</si>
  <si>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</si>
  <si>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</si>
  <si>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</si>
  <si>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</si>
  <si>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</si>
  <si>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</si>
  <si>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</si>
  <si>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</si>
  <si>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</si>
  <si>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</si>
  <si>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</si>
  <si>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</si>
  <si>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</si>
  <si>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</si>
  <si>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</si>
  <si>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</si>
  <si>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</si>
  <si>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</si>
  <si>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</si>
  <si>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</si>
  <si>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</si>
  <si>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</si>
  <si>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</si>
  <si>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</si>
  <si>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</si>
  <si>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</si>
  <si>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</si>
  <si>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</si>
  <si>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</si>
  <si>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</si>
  <si>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</si>
  <si>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</si>
  <si>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</si>
  <si>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</si>
  <si>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</si>
  <si>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</si>
  <si>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</si>
  <si>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</si>
  <si>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</si>
  <si>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</si>
  <si>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</si>
  <si>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</si>
  <si>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</si>
  <si>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</si>
  <si>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</si>
  <si>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</si>
  <si>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</si>
  <si>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</si>
  <si>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</si>
  <si>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</si>
  <si>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</si>
  <si>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</si>
  <si>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</si>
  <si>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</si>
  <si>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</si>
  <si>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</si>
  <si>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</si>
  <si>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</si>
  <si>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</si>
  <si>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</si>
  <si>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</si>
  <si>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</si>
  <si>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</si>
  <si>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</si>
  <si>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</si>
  <si>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</si>
  <si>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</si>
  <si>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</si>
  <si>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</si>
  <si>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</si>
  <si>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</si>
  <si>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</si>
  <si>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</si>
  <si>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</si>
  <si>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</si>
  <si>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</si>
  <si>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</si>
  <si>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</si>
  <si>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</si>
  <si>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</si>
  <si>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</si>
  <si>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</si>
  <si>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</si>
  <si>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</si>
  <si>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</si>
  <si>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</si>
  <si>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</si>
  <si>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</si>
  <si>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</si>
  <si>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</si>
  <si>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</si>
  <si>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</si>
  <si>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</si>
  <si>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</si>
  <si>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</si>
  <si>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</si>
  <si>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</si>
  <si>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</si>
  <si>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</si>
  <si>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</si>
  <si>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</si>
  <si>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</si>
  <si>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</si>
  <si>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</si>
  <si>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</si>
  <si>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</si>
  <si>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</si>
  <si>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</si>
  <si>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</si>
  <si>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</si>
  <si>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</si>
  <si>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</si>
  <si>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</si>
  <si>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</si>
  <si>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</si>
  <si>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</si>
  <si>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</si>
  <si>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</si>
  <si>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</si>
  <si>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</si>
  <si>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</si>
  <si>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</si>
  <si>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</si>
  <si>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</si>
  <si>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</si>
  <si>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</si>
  <si>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</si>
  <si>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</si>
  <si>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</si>
  <si>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</si>
  <si>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</si>
  <si>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</si>
  <si>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</si>
  <si>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</si>
  <si>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</si>
  <si>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</si>
  <si>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</si>
  <si>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</si>
  <si>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</si>
  <si>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</si>
  <si>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</si>
  <si>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</si>
  <si>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</si>
  <si>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</si>
  <si>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</si>
  <si>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</si>
  <si>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</si>
  <si>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</si>
  <si>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</si>
  <si>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</si>
  <si>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</si>
  <si>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</si>
  <si>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</si>
  <si>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</si>
  <si>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</si>
  <si>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</si>
  <si>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</si>
  <si>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</si>
  <si>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</si>
  <si>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</si>
  <si>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</si>
  <si>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</si>
  <si>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</si>
  <si>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</si>
  <si>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</si>
  <si>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</si>
  <si>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</si>
  <si>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</si>
  <si>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</si>
  <si>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</si>
  <si>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</si>
  <si>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</si>
  <si>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</si>
  <si>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</si>
  <si>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</si>
  <si>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</si>
  <si>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</si>
  <si>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</si>
  <si>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</si>
  <si>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</si>
  <si>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</si>
  <si>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</si>
  <si>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</si>
  <si>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</si>
  <si>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</si>
  <si>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</si>
  <si>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</si>
  <si>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</si>
  <si>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</si>
  <si>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</si>
  <si>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</si>
  <si>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</si>
  <si>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</si>
  <si>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</si>
  <si>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</si>
  <si>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</si>
  <si>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</si>
  <si>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</si>
  <si>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</si>
  <si>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</si>
  <si>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</si>
  <si>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</si>
  <si>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</si>
  <si>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</si>
  <si>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</si>
  <si>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</si>
  <si>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</si>
  <si>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</si>
  <si>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</si>
  <si>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</si>
  <si>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</si>
  <si>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</si>
  <si>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</si>
  <si>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</si>
  <si>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</si>
  <si>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</si>
  <si>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</si>
  <si>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</si>
  <si>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</si>
  <si>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</si>
  <si>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</si>
  <si>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</si>
  <si>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</si>
  <si>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</si>
  <si>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</si>
  <si>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</si>
  <si>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</si>
  <si>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</si>
  <si>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</si>
  <si>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</si>
  <si>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</si>
  <si>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</si>
  <si>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</si>
  <si>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</si>
  <si>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</si>
  <si>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</si>
  <si>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</si>
  <si>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</si>
  <si>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</si>
  <si>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</si>
  <si>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</si>
  <si>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</si>
  <si>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</si>
  <si>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</si>
  <si>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</si>
  <si>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</si>
  <si>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</si>
  <si>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</si>
  <si>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</si>
  <si>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</si>
  <si>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</si>
  <si>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</si>
  <si>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</si>
  <si>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</si>
  <si>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</si>
  <si>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</si>
  <si>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</si>
  <si>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</si>
  <si>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</si>
  <si>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</si>
  <si>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</si>
  <si>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</si>
  <si>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</si>
  <si>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</si>
  <si>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</si>
  <si>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</si>
  <si>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</si>
  <si>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</si>
  <si>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</si>
  <si>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</si>
  <si>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</si>
  <si>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</si>
  <si>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</si>
  <si>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</si>
  <si>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</si>
  <si>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</si>
  <si>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</si>
  <si>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</si>
  <si>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</si>
  <si>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</si>
  <si>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</si>
  <si>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</si>
  <si>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</si>
  <si>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</si>
  <si>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</si>
  <si>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</si>
  <si>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</si>
  <si>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</si>
  <si>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</si>
  <si>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</si>
  <si>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</si>
  <si>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</si>
  <si>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</si>
  <si>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</si>
  <si>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</si>
  <si>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</si>
  <si>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</si>
  <si>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</si>
  <si>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</si>
  <si>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</si>
  <si>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</si>
  <si>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</si>
  <si>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</si>
  <si>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</si>
  <si>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</si>
  <si>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</si>
  <si>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</si>
  <si>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</si>
  <si>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</si>
  <si>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</si>
  <si>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</si>
  <si>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</si>
  <si>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</si>
  <si>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</si>
  <si>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</si>
  <si>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</si>
  <si>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</si>
  <si>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</si>
  <si>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</si>
  <si>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</si>
  <si>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</si>
  <si>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</si>
  <si>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</si>
  <si>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</si>
  <si>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</si>
  <si>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</si>
  <si>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</si>
  <si>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</si>
  <si>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</si>
  <si>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</si>
  <si>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</si>
  <si>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</si>
  <si>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</si>
  <si>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</si>
  <si>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</si>
  <si>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</si>
  <si>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</si>
  <si>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</si>
  <si>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</si>
  <si>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</si>
  <si>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</si>
  <si>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</si>
  <si>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</si>
  <si>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</si>
  <si>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</si>
  <si>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</si>
  <si>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</si>
  <si>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</si>
  <si>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</si>
  <si>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</si>
  <si>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</si>
  <si>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</si>
  <si>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</si>
  <si>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</si>
  <si>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</si>
  <si>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</si>
  <si>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</si>
  <si>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</si>
  <si>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</si>
  <si>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</si>
  <si>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</si>
  <si>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</si>
  <si>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</si>
  <si>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</si>
  <si>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</si>
  <si>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</si>
  <si>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</si>
  <si>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</si>
  <si>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</si>
  <si>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</si>
  <si>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</si>
  <si>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</si>
  <si>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</si>
  <si>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</si>
  <si>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</si>
  <si>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</si>
  <si>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</si>
  <si>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</si>
  <si>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</si>
  <si>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</si>
  <si>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</si>
  <si>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</si>
  <si>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</si>
  <si>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</si>
  <si>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</si>
  <si>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</si>
  <si>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</si>
  <si>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</si>
  <si>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</si>
  <si>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</si>
  <si>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</si>
  <si>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</si>
  <si>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</si>
  <si>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</si>
  <si>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</si>
  <si>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</si>
  <si>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</si>
  <si>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</si>
  <si>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</si>
  <si>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</si>
  <si>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</si>
  <si>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</si>
  <si>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</si>
  <si>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</si>
  <si>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</si>
  <si>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</si>
  <si>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</si>
  <si>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</si>
  <si>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</si>
  <si>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</si>
  <si>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</si>
  <si>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</si>
  <si>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</si>
  <si>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</si>
  <si>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</si>
  <si>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</si>
  <si>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</si>
  <si>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</si>
  <si>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</si>
  <si>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</si>
  <si>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</si>
  <si>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</si>
  <si>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</si>
  <si>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</si>
  <si>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</si>
  <si>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</si>
  <si>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</si>
  <si>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</si>
  <si>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</si>
  <si>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</si>
  <si>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</si>
  <si>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</si>
  <si>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</si>
  <si>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</si>
  <si>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</si>
  <si>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</si>
  <si>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</si>
  <si>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</si>
  <si>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</si>
  <si>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</si>
  <si>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</si>
  <si>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</si>
  <si>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</si>
  <si>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</si>
  <si>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</si>
  <si>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</si>
  <si>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</si>
  <si>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</si>
  <si>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</si>
  <si>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</si>
  <si>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</si>
  <si>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</si>
  <si>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</si>
  <si>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</si>
  <si>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</si>
  <si>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</si>
  <si>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</si>
  <si>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</si>
  <si>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</si>
  <si>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</si>
  <si>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</si>
  <si>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</si>
  <si>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</si>
  <si>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</si>
  <si>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</si>
  <si>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</si>
  <si>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</si>
  <si>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</si>
  <si>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</si>
  <si>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</si>
  <si>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</si>
  <si>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</si>
  <si>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</si>
  <si>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</si>
  <si>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</si>
  <si>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</si>
  <si>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</si>
  <si>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</si>
  <si>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</si>
  <si>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</si>
  <si>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</si>
  <si>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</si>
  <si>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</si>
  <si>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</si>
  <si>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</si>
  <si>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</si>
  <si>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</si>
  <si>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</si>
  <si>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</si>
  <si>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</si>
  <si>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</si>
  <si>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</si>
  <si>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</si>
  <si>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</si>
  <si>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</si>
  <si>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</si>
  <si>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</si>
  <si>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</si>
  <si>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</si>
  <si>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</si>
  <si>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</si>
  <si>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</si>
  <si>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</si>
  <si>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</si>
  <si>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</si>
  <si>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</si>
  <si>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</si>
  <si>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</si>
  <si>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</si>
  <si>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</si>
  <si>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</si>
  <si>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</si>
  <si>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</si>
  <si>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</si>
  <si>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</si>
  <si>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</si>
  <si>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</si>
  <si>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</si>
  <si>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</si>
  <si>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</si>
  <si>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</si>
  <si>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</si>
  <si>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</si>
  <si>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</si>
  <si>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</si>
  <si>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</si>
  <si>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</si>
  <si>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</si>
  <si>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</si>
  <si>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</si>
  <si>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</si>
  <si>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</si>
  <si>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</si>
  <si>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</si>
  <si>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</si>
  <si>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</si>
  <si>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</si>
  <si>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</si>
  <si>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</si>
  <si>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</si>
  <si>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</si>
  <si>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</si>
  <si>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</si>
  <si>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</si>
  <si>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</si>
  <si>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</si>
  <si>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</si>
  <si>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</si>
  <si>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</si>
  <si>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</si>
  <si>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</si>
  <si>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</si>
  <si>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</si>
  <si>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</si>
  <si>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</si>
  <si>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</si>
  <si>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</si>
  <si>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</si>
  <si>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</si>
  <si>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</si>
  <si>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</si>
  <si>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</si>
  <si>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</si>
  <si>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</si>
  <si>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</si>
  <si>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</si>
  <si>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</si>
  <si>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</si>
  <si>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</si>
  <si>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</si>
  <si>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</si>
  <si>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</si>
  <si>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</si>
  <si>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</si>
  <si>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</si>
  <si>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</si>
  <si>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</si>
  <si>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</si>
  <si>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</si>
  <si>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</si>
  <si>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</si>
  <si>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</si>
  <si>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</si>
  <si>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</si>
  <si>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</si>
  <si>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</si>
  <si>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</si>
  <si>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</si>
  <si>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</si>
  <si>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</si>
  <si>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</si>
  <si>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</si>
  <si>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</si>
  <si>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</si>
  <si>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</si>
  <si>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</si>
  <si>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</si>
  <si>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</si>
  <si>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</si>
  <si>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</si>
  <si>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</si>
  <si>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</si>
  <si>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</si>
  <si>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</si>
  <si>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</si>
  <si>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</si>
  <si>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</si>
  <si>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</si>
  <si>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</si>
  <si>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</si>
  <si>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</si>
  <si>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</si>
  <si>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</si>
  <si>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</si>
  <si>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</si>
  <si>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</si>
  <si>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</si>
  <si>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</si>
  <si>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</si>
  <si>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</si>
  <si>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</si>
  <si>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</si>
  <si>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</si>
  <si>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</si>
  <si>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</si>
  <si>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</si>
  <si>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</si>
  <si>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</si>
  <si>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</si>
  <si>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</si>
  <si>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</si>
  <si>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</si>
  <si>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</si>
  <si>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</si>
  <si>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</si>
  <si>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</si>
  <si>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</si>
  <si>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</si>
  <si>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</si>
  <si>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</si>
  <si>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</si>
  <si>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</si>
  <si>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</si>
  <si>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</si>
  <si>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</si>
  <si>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</si>
  <si>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</si>
  <si>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</si>
  <si>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</si>
  <si>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</si>
  <si>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</si>
  <si>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</si>
  <si>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</si>
  <si>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</si>
  <si>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</si>
  <si>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</si>
  <si>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</si>
  <si>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</si>
  <si>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</si>
  <si>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</si>
  <si>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</si>
  <si>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</si>
  <si>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</si>
  <si>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</si>
  <si>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</si>
  <si>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</si>
  <si>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</si>
  <si>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</si>
  <si>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</si>
  <si>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</si>
  <si>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</si>
  <si>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</si>
  <si>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</si>
  <si>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</si>
  <si>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</si>
  <si>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</si>
  <si>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</si>
  <si>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</si>
  <si>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</si>
  <si>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</si>
  <si>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</si>
  <si>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</si>
  <si>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</si>
  <si>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</si>
  <si>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</si>
  <si>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</si>
  <si>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</si>
  <si>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</si>
  <si>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</si>
  <si>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</si>
  <si>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</si>
  <si>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</si>
  <si>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</si>
  <si>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</si>
  <si>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</si>
  <si>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</si>
  <si>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</si>
  <si>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</si>
  <si>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</si>
  <si>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</si>
  <si>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</si>
  <si>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</si>
  <si>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</si>
  <si>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</si>
  <si>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</si>
  <si>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</si>
  <si>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</si>
  <si>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</si>
  <si>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</si>
  <si>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</si>
  <si>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</si>
  <si>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</si>
  <si>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</si>
  <si>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</si>
  <si>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</si>
  <si>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</si>
  <si>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</si>
  <si>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</si>
  <si>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</si>
  <si>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</si>
  <si>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</si>
  <si>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</si>
  <si>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</si>
  <si>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</si>
  <si>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</si>
  <si>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</si>
  <si>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</si>
  <si>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</si>
  <si>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</si>
  <si>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</si>
  <si>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</si>
  <si>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</si>
  <si>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</si>
  <si>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</si>
  <si>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</si>
  <si>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</si>
  <si>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</si>
  <si>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</si>
  <si>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</si>
  <si>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</si>
  <si>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</si>
  <si>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</si>
  <si>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</si>
  <si>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</si>
  <si>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</si>
  <si>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</si>
  <si>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</si>
  <si>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</si>
  <si>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</si>
  <si>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</si>
  <si>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</si>
  <si>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</si>
  <si>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</si>
  <si>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</si>
  <si>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</si>
  <si>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</si>
  <si>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</si>
  <si>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</si>
  <si>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</si>
  <si>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</si>
  <si>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</si>
  <si>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</si>
  <si>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</si>
  <si>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</si>
  <si>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</si>
  <si>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</si>
  <si>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</si>
  <si>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</si>
  <si>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</si>
  <si>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</si>
  <si>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</si>
  <si>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</si>
  <si>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</si>
  <si>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</si>
  <si>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</si>
  <si>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</si>
  <si>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</si>
  <si>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</si>
  <si>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</si>
  <si>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</si>
  <si>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</si>
  <si>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</si>
  <si>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</si>
  <si>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</si>
  <si>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</si>
  <si>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</si>
  <si>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</si>
  <si>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</si>
  <si>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</si>
  <si>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</si>
  <si>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</si>
  <si>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</si>
  <si>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</si>
  <si>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</si>
  <si>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</si>
  <si>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</si>
  <si>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</si>
  <si>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</si>
  <si>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</si>
  <si>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</si>
  <si>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</si>
  <si>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</si>
  <si>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</si>
  <si>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</si>
  <si>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</si>
  <si>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</si>
  <si>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</si>
  <si>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</si>
  <si>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</si>
  <si>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</si>
  <si>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</si>
  <si>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</si>
  <si>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</si>
  <si>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</si>
  <si>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</si>
  <si>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</si>
  <si>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</si>
  <si>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</si>
  <si>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</si>
  <si>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</si>
  <si>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</si>
  <si>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</si>
  <si>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</si>
  <si>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</si>
  <si>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</si>
  <si>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</si>
  <si>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</si>
  <si>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</si>
  <si>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</si>
  <si>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</si>
  <si>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</si>
  <si>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</si>
  <si>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</si>
  <si>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</si>
  <si>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</si>
  <si>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</si>
  <si>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</si>
  <si>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</si>
  <si>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</si>
  <si>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</si>
  <si>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</si>
  <si>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</si>
  <si>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</si>
  <si>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</si>
  <si>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</si>
  <si>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</si>
  <si>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</si>
  <si>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</si>
  <si>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</si>
  <si>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</si>
  <si>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</si>
  <si>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</si>
  <si>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</si>
  <si>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</si>
  <si>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</si>
  <si>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</si>
  <si>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</si>
  <si>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</si>
  <si>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</si>
  <si>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</si>
  <si>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</si>
  <si>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</si>
  <si>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</si>
  <si>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</si>
  <si>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</si>
  <si>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</si>
  <si>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</si>
  <si>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</si>
  <si>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</si>
  <si>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</si>
  <si>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</si>
  <si>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</si>
  <si>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</si>
  <si>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</si>
  <si>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</si>
  <si>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</si>
  <si>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</si>
  <si>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</si>
  <si>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</si>
  <si>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</si>
  <si>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</si>
  <si>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</si>
  <si>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</si>
  <si>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</si>
  <si>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</si>
  <si>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</si>
  <si>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</si>
  <si>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</si>
  <si>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</si>
  <si>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</si>
  <si>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</si>
  <si>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</si>
  <si>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</si>
  <si>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</si>
  <si>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</si>
  <si>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</si>
  <si>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</si>
  <si>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</si>
  <si>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</si>
  <si>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</si>
  <si>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</si>
  <si>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</si>
  <si>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</si>
  <si>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</si>
  <si>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</si>
  <si>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</si>
  <si>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</si>
  <si>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</si>
  <si>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</si>
  <si>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</si>
  <si>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</si>
  <si>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</si>
  <si>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</si>
  <si>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</si>
  <si>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</si>
  <si>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</si>
  <si>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</si>
  <si>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</si>
  <si>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</si>
  <si>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</si>
  <si>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</si>
  <si>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</si>
  <si>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</si>
  <si>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</si>
  <si>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</si>
  <si>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</si>
  <si>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</si>
  <si>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</si>
  <si>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</si>
  <si>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</si>
  <si>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</si>
  <si>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</si>
  <si>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</si>
  <si>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</si>
  <si>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</si>
  <si>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</si>
  <si>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</si>
  <si>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</si>
  <si>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</si>
  <si>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</si>
  <si>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</si>
  <si>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</si>
  <si>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</si>
  <si>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</si>
  <si>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</si>
  <si>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</si>
  <si>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</si>
  <si>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</si>
  <si>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</si>
  <si>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</si>
  <si>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</si>
  <si>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</si>
  <si>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</si>
  <si>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</si>
  <si>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</si>
  <si>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</si>
  <si>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</si>
  <si>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</si>
  <si>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</si>
  <si>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</si>
  <si>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</si>
  <si>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</si>
  <si>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</si>
  <si>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</si>
  <si>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</si>
  <si>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</si>
  <si>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</si>
  <si>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</si>
  <si>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</si>
  <si>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</si>
  <si>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</si>
  <si>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</si>
  <si>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</si>
  <si>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</si>
  <si>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</si>
  <si>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</si>
  <si>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</si>
  <si>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</si>
  <si>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</si>
  <si>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</si>
  <si>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</si>
  <si>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</si>
  <si>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</si>
  <si>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</si>
  <si>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</si>
  <si>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</si>
  <si>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</si>
  <si>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</si>
  <si>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</si>
  <si>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</si>
  <si>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</si>
  <si>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</si>
  <si>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</si>
  <si>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</si>
  <si>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</si>
  <si>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</si>
  <si>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</si>
  <si>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</si>
  <si>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</si>
  <si>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</si>
  <si>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</si>
  <si>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</si>
  <si>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</si>
  <si>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</si>
  <si>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</si>
  <si>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</si>
  <si>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</si>
  <si>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</si>
  <si>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</si>
  <si>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</si>
  <si>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</si>
  <si>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</si>
  <si>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</si>
  <si>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</si>
  <si>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</si>
  <si>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</si>
  <si>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</si>
  <si>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</si>
  <si>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</si>
  <si>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</si>
  <si>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</si>
  <si>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</si>
  <si>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</si>
  <si>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</si>
  <si>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</si>
  <si>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</si>
  <si>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</si>
  <si>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</si>
  <si>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</si>
  <si>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</si>
  <si>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</si>
  <si>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</si>
  <si>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</si>
  <si>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</si>
  <si>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</si>
  <si>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</si>
  <si>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</si>
  <si>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</si>
  <si>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</si>
  <si>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</si>
  <si>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</si>
  <si>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</si>
  <si>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</si>
  <si>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</si>
  <si>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</si>
  <si>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</si>
  <si>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</si>
  <si>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</si>
  <si>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</si>
  <si>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</si>
  <si>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</si>
  <si>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</si>
  <si>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</si>
  <si>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</si>
  <si>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</si>
  <si>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</si>
  <si>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</si>
  <si>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</si>
  <si>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</si>
  <si>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</si>
  <si>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</si>
  <si>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</si>
  <si>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</si>
  <si>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</si>
  <si>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</si>
  <si>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</si>
  <si>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</si>
  <si>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</si>
  <si>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</si>
  <si>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</si>
  <si>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</si>
  <si>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</si>
  <si>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</si>
  <si>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</si>
  <si>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</si>
  <si>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</si>
  <si>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</si>
  <si>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</si>
  <si>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</si>
  <si>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</si>
  <si>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</si>
  <si>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</si>
  <si>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</si>
  <si>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</si>
  <si>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</si>
  <si>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</si>
  <si>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</si>
  <si>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</si>
  <si>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</si>
  <si>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</si>
  <si>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</si>
  <si>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</si>
  <si>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</si>
  <si>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</si>
  <si>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</si>
  <si>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</si>
  <si>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</si>
  <si>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</si>
  <si>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</si>
  <si>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</si>
  <si>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</si>
  <si>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</si>
  <si>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</si>
  <si>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</si>
  <si>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</si>
  <si>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</si>
  <si>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</si>
  <si>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</si>
  <si>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</si>
  <si>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</si>
  <si>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</si>
  <si>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</si>
  <si>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</si>
  <si>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</si>
  <si>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</si>
  <si>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</si>
  <si>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</si>
  <si>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</si>
  <si>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</si>
  <si>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</si>
  <si>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</si>
  <si>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</si>
  <si>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</si>
  <si>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</si>
  <si>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</si>
  <si>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</si>
  <si>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</si>
  <si>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</si>
  <si>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</si>
  <si>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</si>
  <si>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</si>
  <si>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</si>
  <si>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</si>
  <si>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</si>
  <si>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</si>
  <si>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</si>
  <si>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</si>
  <si>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</si>
  <si>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</si>
  <si>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</si>
  <si>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</si>
  <si>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</si>
  <si>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</si>
  <si>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</si>
  <si>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</si>
  <si>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</si>
  <si>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</si>
  <si>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</si>
  <si>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</si>
  <si>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</si>
  <si>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</si>
  <si>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</si>
  <si>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</si>
  <si>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</si>
  <si>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</si>
  <si>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</si>
  <si>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</si>
  <si>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</si>
  <si>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</si>
  <si>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</si>
  <si>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</si>
  <si>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</si>
  <si>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</si>
  <si>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</si>
  <si>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</si>
  <si>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</si>
  <si>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</si>
  <si>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</si>
  <si>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</si>
  <si>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</si>
  <si>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</si>
  <si>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</si>
  <si>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</si>
  <si>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</si>
  <si>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</si>
  <si>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</si>
  <si>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</si>
  <si>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</si>
  <si>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</si>
  <si>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</si>
  <si>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</si>
  <si>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</si>
  <si>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</si>
  <si>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</si>
  <si>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</si>
  <si>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</si>
  <si>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</si>
  <si>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</si>
  <si>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</si>
  <si>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</si>
  <si>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</si>
  <si>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</si>
  <si>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</si>
  <si>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</si>
  <si>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</si>
  <si>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</si>
  <si>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</si>
  <si>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</si>
  <si>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</si>
  <si>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</si>
  <si>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</si>
  <si>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</si>
  <si>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</si>
  <si>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</si>
  <si>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</si>
  <si>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</si>
  <si>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</si>
  <si>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</si>
  <si>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</si>
  <si>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</si>
  <si>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</si>
  <si>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</si>
  <si>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</si>
  <si>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</si>
  <si>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</si>
  <si>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</si>
  <si>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</si>
  <si>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</si>
  <si>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</si>
  <si>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</si>
  <si>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</si>
  <si>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</si>
  <si>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</si>
  <si>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</si>
  <si>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</si>
  <si>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</si>
  <si>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</si>
  <si>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</si>
  <si>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</si>
  <si>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</si>
  <si>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</si>
  <si>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</si>
  <si>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</si>
  <si>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</si>
  <si>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</si>
  <si>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</si>
  <si>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</si>
  <si>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</si>
  <si>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</si>
  <si>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</si>
  <si>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</si>
  <si>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</si>
  <si>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</si>
  <si>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</si>
  <si>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</si>
  <si>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</si>
  <si>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</si>
  <si>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</si>
  <si>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</si>
  <si>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</si>
  <si>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</si>
  <si>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</si>
  <si>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</si>
  <si>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</si>
  <si>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</si>
  <si>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</si>
  <si>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</si>
  <si>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</si>
  <si>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</si>
  <si>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</si>
  <si>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</si>
  <si>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</si>
  <si>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</si>
  <si>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</si>
  <si>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</si>
  <si>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</si>
  <si>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</si>
  <si>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</si>
  <si>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</si>
  <si>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</si>
  <si>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</si>
  <si>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</si>
  <si>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</si>
  <si>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</si>
  <si>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</si>
  <si>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</si>
  <si>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</si>
  <si>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</si>
  <si>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</si>
  <si>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</si>
  <si>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</si>
  <si>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</si>
  <si>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</si>
  <si>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</si>
  <si>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</si>
  <si>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</si>
  <si>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</si>
  <si>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</si>
  <si>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</si>
  <si>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</si>
  <si>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</si>
  <si>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</si>
  <si>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</si>
  <si>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</si>
  <si>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</si>
  <si>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</si>
  <si>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</si>
  <si>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</si>
  <si>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</si>
  <si>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</si>
  <si>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</si>
  <si>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</si>
  <si>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</si>
  <si>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</si>
  <si>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</si>
  <si>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</si>
  <si>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</si>
  <si>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</si>
  <si>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</si>
  <si>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</si>
  <si>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</si>
  <si>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</si>
  <si>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</si>
  <si>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</si>
  <si>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</si>
  <si>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</si>
  <si>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</si>
  <si>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</si>
  <si>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</si>
  <si>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</si>
  <si>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</si>
  <si>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</si>
  <si>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</si>
  <si>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</si>
  <si>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</si>
  <si>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</si>
  <si>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</si>
  <si>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</si>
  <si>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</si>
  <si>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</si>
  <si>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</si>
  <si>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</si>
  <si>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</si>
  <si>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</si>
  <si>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</si>
  <si>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</si>
  <si>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</si>
  <si>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</si>
  <si>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</si>
  <si>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</si>
  <si>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</si>
  <si>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</si>
  <si>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</si>
  <si>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</si>
  <si>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</si>
  <si>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</si>
  <si>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</si>
  <si>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</si>
  <si>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</si>
  <si>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</si>
  <si>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</si>
  <si>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</si>
  <si>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</si>
  <si>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</si>
  <si>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</si>
  <si>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</si>
  <si>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</si>
  <si>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</si>
  <si>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</si>
  <si>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</si>
  <si>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</si>
  <si>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</si>
  <si>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</si>
  <si>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</si>
  <si>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</si>
  <si>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</si>
  <si>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</si>
  <si>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</si>
  <si>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</si>
  <si>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</si>
  <si>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</si>
  <si>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</si>
  <si>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</si>
  <si>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</si>
  <si>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</si>
  <si>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</si>
  <si>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</si>
  <si>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</si>
  <si>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</si>
  <si>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</si>
  <si>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</si>
  <si>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</si>
  <si>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</si>
  <si>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</si>
  <si>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</si>
  <si>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</si>
  <si>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</si>
  <si>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</si>
  <si>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</si>
  <si>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</si>
  <si>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</si>
  <si>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</si>
  <si>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</si>
  <si>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</si>
  <si>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</si>
  <si>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</si>
  <si>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</si>
  <si>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</si>
  <si>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</si>
  <si>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</si>
  <si>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</si>
  <si>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</si>
  <si>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</si>
  <si>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</si>
  <si>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</si>
  <si>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</si>
  <si>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</si>
  <si>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</si>
  <si>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</si>
  <si>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</si>
  <si>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</si>
  <si>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</si>
  <si>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</si>
  <si>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</si>
  <si>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</si>
  <si>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</si>
  <si>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</si>
  <si>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</si>
  <si>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</si>
  <si>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</si>
  <si>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</si>
  <si>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</si>
  <si>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</si>
  <si>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</si>
  <si>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</si>
  <si>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</si>
  <si>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</si>
  <si>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</si>
  <si>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</si>
  <si>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</si>
  <si>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</si>
  <si>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</si>
  <si>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</si>
  <si>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</si>
  <si>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</si>
  <si>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</si>
  <si>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</si>
  <si>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</si>
  <si>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</si>
  <si>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</si>
  <si>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</si>
  <si>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</si>
  <si>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</si>
  <si>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</si>
  <si>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</si>
  <si>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</si>
  <si>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</si>
  <si>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</si>
  <si>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</si>
  <si>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</si>
  <si>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</si>
  <si>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</si>
  <si>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</si>
  <si>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</si>
  <si>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</si>
  <si>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</si>
  <si>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</si>
  <si>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</si>
  <si>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</si>
  <si>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</si>
  <si>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</si>
  <si>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</si>
  <si>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</si>
  <si>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</si>
  <si>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</si>
  <si>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</si>
  <si>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</si>
  <si>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</si>
  <si>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</si>
  <si>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</si>
  <si>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</si>
  <si>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</si>
  <si>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</si>
  <si>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</si>
  <si>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</si>
  <si>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</si>
  <si>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</si>
  <si>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</si>
  <si>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</si>
  <si>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</si>
  <si>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</si>
  <si>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</si>
  <si>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</si>
  <si>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</si>
  <si>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</si>
  <si>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</si>
  <si>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</si>
  <si>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</si>
  <si>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</si>
  <si>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</si>
  <si>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</si>
  <si>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</si>
  <si>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</si>
  <si>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</si>
  <si>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</si>
  <si>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</si>
  <si>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</si>
  <si>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</si>
  <si>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</si>
  <si>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</si>
  <si>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</si>
  <si>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</si>
  <si>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</si>
  <si>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</si>
  <si>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</si>
  <si>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</si>
  <si>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</si>
  <si>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</si>
  <si>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</si>
  <si>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</si>
  <si>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</si>
  <si>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</si>
  <si>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</si>
  <si>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</si>
  <si>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</si>
  <si>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</si>
  <si>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</si>
  <si>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</si>
  <si>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</si>
  <si>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</si>
  <si>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</si>
  <si>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</si>
  <si>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</si>
  <si>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</si>
  <si>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</si>
  <si>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</si>
  <si>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</si>
  <si>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</si>
  <si>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</si>
  <si>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</si>
  <si>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</si>
  <si>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</si>
  <si>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</si>
  <si>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</si>
  <si>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</si>
  <si>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</si>
  <si>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</si>
  <si>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</si>
  <si>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</si>
  <si>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</si>
  <si>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</si>
  <si>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</si>
  <si>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</si>
  <si>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</si>
  <si>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</si>
  <si>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</si>
  <si>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</si>
  <si>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</si>
  <si>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</si>
  <si>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</si>
  <si>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</si>
  <si>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</si>
  <si>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</si>
  <si>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</si>
  <si>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</si>
  <si>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</si>
  <si>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</si>
  <si>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</si>
  <si>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</si>
  <si>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</si>
  <si>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</si>
  <si>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</si>
  <si>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</si>
  <si>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</si>
  <si>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</si>
  <si>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</si>
  <si>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</si>
  <si>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</si>
  <si>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</si>
  <si>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</si>
  <si>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</si>
  <si>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</si>
  <si>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</si>
  <si>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</si>
  <si>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</si>
  <si>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</si>
  <si>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</si>
  <si>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</si>
  <si>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</si>
  <si>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</si>
  <si>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</si>
  <si>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</si>
  <si>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</si>
  <si>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</si>
  <si>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</si>
  <si>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</si>
  <si>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</si>
  <si>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</si>
  <si>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</si>
  <si>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</si>
  <si>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</si>
  <si>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</si>
  <si>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</si>
  <si>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</si>
  <si>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</si>
  <si>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</si>
  <si>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</si>
  <si>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</si>
  <si>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</si>
  <si>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</si>
  <si>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</si>
  <si>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</si>
  <si>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</si>
  <si>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</si>
  <si>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</si>
  <si>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</si>
  <si>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</si>
  <si>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</si>
  <si>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</si>
  <si>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</si>
  <si>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</si>
  <si>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</si>
  <si>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</si>
  <si>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</si>
  <si>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</si>
  <si>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</si>
  <si>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</si>
  <si>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</si>
  <si>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</si>
  <si>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</si>
  <si>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</si>
  <si>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</si>
  <si>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</si>
  <si>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</si>
  <si>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</si>
  <si>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</si>
  <si>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</si>
  <si>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</si>
  <si>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</si>
  <si>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</si>
  <si>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</si>
  <si>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</si>
  <si>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</si>
  <si>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</si>
  <si>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</si>
  <si>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</si>
  <si>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</si>
  <si>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</si>
  <si>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</si>
  <si>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</si>
  <si>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</si>
  <si>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</si>
  <si>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</si>
  <si>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</si>
  <si>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</si>
  <si>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</si>
  <si>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</si>
  <si>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</si>
  <si>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</si>
  <si>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</si>
  <si>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</si>
  <si>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</si>
  <si>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</si>
  <si>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</si>
  <si>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</si>
  <si>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</si>
  <si>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</si>
  <si>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</si>
  <si>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</si>
  <si>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</si>
  <si>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</si>
  <si>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</si>
  <si>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</si>
  <si>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</si>
  <si>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</si>
  <si>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</si>
  <si>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</si>
  <si>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</si>
  <si>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</si>
  <si>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</si>
  <si>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</si>
  <si>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</si>
  <si>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</si>
  <si>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</si>
  <si>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</si>
  <si>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</si>
  <si>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</si>
  <si>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</si>
  <si>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</si>
  <si>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</si>
  <si>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</si>
  <si>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</si>
  <si>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</si>
  <si>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</si>
  <si>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</si>
  <si>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</si>
  <si>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</si>
  <si>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</si>
  <si>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</si>
  <si>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</si>
  <si>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</si>
  <si>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</si>
  <si>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</si>
  <si>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</si>
  <si>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</si>
  <si>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</si>
  <si>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</si>
  <si>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</si>
  <si>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</si>
  <si>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</si>
  <si>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</si>
  <si>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</si>
  <si>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</si>
  <si>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</si>
  <si>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</si>
  <si>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</si>
  <si>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</si>
  <si>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</si>
  <si>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</si>
  <si>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</si>
  <si>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</si>
  <si>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</si>
  <si>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</si>
  <si>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</si>
  <si>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</si>
  <si>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</si>
  <si>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</si>
  <si>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</si>
  <si>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</si>
  <si>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</si>
  <si>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</si>
  <si>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</si>
  <si>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</si>
  <si>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</si>
  <si>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</si>
  <si>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</si>
  <si>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</si>
  <si>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</si>
  <si>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</si>
  <si>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</si>
  <si>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</si>
  <si>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</si>
  <si>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</si>
  <si>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</si>
  <si>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</si>
  <si>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</si>
  <si>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</si>
  <si>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</si>
  <si>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</si>
  <si>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</si>
  <si>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</si>
  <si>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</si>
  <si>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</si>
  <si>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</si>
  <si>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</si>
  <si>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</si>
  <si>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</si>
  <si>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</si>
  <si>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</si>
  <si>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</si>
  <si>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</si>
  <si>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</si>
  <si>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</si>
  <si>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</si>
  <si>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</si>
  <si>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</si>
  <si>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</si>
  <si>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</si>
  <si>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</si>
  <si>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</si>
  <si>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</si>
  <si>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</si>
  <si>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</si>
  <si>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</si>
  <si>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</si>
  <si>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</si>
  <si>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</si>
  <si>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</si>
  <si>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</si>
  <si>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</si>
  <si>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</si>
  <si>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</si>
  <si>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</si>
  <si>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</si>
  <si>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</si>
  <si>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</si>
  <si>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</si>
  <si>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</si>
  <si>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</si>
  <si>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</si>
  <si>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</si>
  <si>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</si>
  <si>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</si>
  <si>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</si>
  <si>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</si>
  <si>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</si>
  <si>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</si>
  <si>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</si>
  <si>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</si>
  <si>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</si>
  <si>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</si>
  <si>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</si>
  <si>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</si>
  <si>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</si>
  <si>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</si>
  <si>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</si>
  <si>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</si>
  <si>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</si>
  <si>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</si>
  <si>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</si>
  <si>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</si>
  <si>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</si>
  <si>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</si>
  <si>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</si>
  <si>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</si>
  <si>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</si>
  <si>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</si>
  <si>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</si>
  <si>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</si>
  <si>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</si>
  <si>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</si>
  <si>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</si>
  <si>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</si>
  <si>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</si>
  <si>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</si>
  <si>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</si>
  <si>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</si>
  <si>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</si>
  <si>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</si>
  <si>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</si>
  <si>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</si>
  <si>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</si>
  <si>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</si>
  <si>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</si>
  <si>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</si>
  <si>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</si>
  <si>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</si>
  <si>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</si>
  <si>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</si>
  <si>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</si>
  <si>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</si>
  <si>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</si>
  <si>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</si>
  <si>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</si>
  <si>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</si>
  <si>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</si>
  <si>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</si>
  <si>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</si>
  <si>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</si>
  <si>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</si>
  <si>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</si>
  <si>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</si>
  <si>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</si>
  <si>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</si>
  <si>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</si>
  <si>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</si>
  <si>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</si>
  <si>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</si>
  <si>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</si>
  <si>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</si>
  <si>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</si>
  <si>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</si>
  <si>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</si>
  <si>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</si>
  <si>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</si>
  <si>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</si>
  <si>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</si>
  <si>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</si>
  <si>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</si>
  <si>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</si>
  <si>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</si>
  <si>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</si>
  <si>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</si>
  <si>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</si>
  <si>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</si>
  <si>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</si>
  <si>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</si>
  <si>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</si>
  <si>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</si>
  <si>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</si>
  <si>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</si>
  <si>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</si>
  <si>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</si>
  <si>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</si>
  <si>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</si>
  <si>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</si>
  <si>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</si>
  <si>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</si>
  <si>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</si>
  <si>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</si>
  <si>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</si>
  <si>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</si>
  <si>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</si>
  <si>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</si>
  <si>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</si>
  <si>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</si>
  <si>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</si>
  <si>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</si>
  <si>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</si>
  <si>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</si>
  <si>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</si>
  <si>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</si>
  <si>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</si>
  <si>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</si>
  <si>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</si>
  <si>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</si>
  <si>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</si>
  <si>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</si>
  <si>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</si>
  <si>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</si>
  <si>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</si>
  <si>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</si>
  <si>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</si>
  <si>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</si>
  <si>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</si>
  <si>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</si>
  <si>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</si>
  <si>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</si>
  <si>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</si>
  <si>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</si>
  <si>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</si>
  <si>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</si>
  <si>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</si>
  <si>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</si>
  <si>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</si>
  <si>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</si>
  <si>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</si>
  <si>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</si>
  <si>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</si>
  <si>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</si>
  <si>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</si>
  <si>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</si>
  <si>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</si>
  <si>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</si>
  <si>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</si>
  <si>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</si>
  <si>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</si>
  <si>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</si>
  <si>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</si>
  <si>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</si>
  <si>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</si>
  <si>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</si>
  <si>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</si>
  <si>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</si>
  <si>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</si>
  <si>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</si>
  <si>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</si>
  <si>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</si>
  <si>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</si>
  <si>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</si>
  <si>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</si>
  <si>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</si>
  <si>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</si>
  <si>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</si>
  <si>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</si>
  <si>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</si>
  <si>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</si>
  <si>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</si>
  <si>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</si>
  <si>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</si>
  <si>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</si>
  <si>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</si>
  <si>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</si>
  <si>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</si>
  <si>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</si>
  <si>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</si>
  <si>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</si>
  <si>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</si>
  <si>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</si>
  <si>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</si>
  <si>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</si>
  <si>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</si>
  <si>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</si>
  <si>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</si>
  <si>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</si>
  <si>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</si>
  <si>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</si>
  <si>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</si>
  <si>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</si>
  <si>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</si>
  <si>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</si>
  <si>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</si>
  <si>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</si>
  <si>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</si>
  <si>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</si>
  <si>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</si>
  <si>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</si>
  <si>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</si>
  <si>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</si>
  <si>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</si>
  <si>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</si>
  <si>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</si>
  <si>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</si>
  <si>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</si>
  <si>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</si>
  <si>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</si>
  <si>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</si>
  <si>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</si>
  <si>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</si>
  <si>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</si>
  <si>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</si>
  <si>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</si>
  <si>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</si>
  <si>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</si>
  <si>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</si>
  <si>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</si>
  <si>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</si>
  <si>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</si>
  <si>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</si>
  <si>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</si>
  <si>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</si>
  <si>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</si>
  <si>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</si>
  <si>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</si>
  <si>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</si>
  <si>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</si>
  <si>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</si>
  <si>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</si>
  <si>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</si>
  <si>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</si>
  <si>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</si>
  <si>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</si>
  <si>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</si>
  <si>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</si>
  <si>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</si>
  <si>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</si>
  <si>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</si>
  <si>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</si>
  <si>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</si>
  <si>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</si>
  <si>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</si>
  <si>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</si>
  <si>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</si>
  <si>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</si>
  <si>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</si>
  <si>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</si>
  <si>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</si>
  <si>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</si>
  <si>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</si>
  <si>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</si>
  <si>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</si>
  <si>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</si>
  <si>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</si>
  <si>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</si>
  <si>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</si>
  <si>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</si>
  <si>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</si>
  <si>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</si>
  <si>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</si>
  <si>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</si>
  <si>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</si>
  <si>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</si>
  <si>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</si>
  <si>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</si>
  <si>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</si>
  <si>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</si>
  <si>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</si>
  <si>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</si>
  <si>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</si>
  <si>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</si>
  <si>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</si>
  <si>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</si>
  <si>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</si>
  <si>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</si>
  <si>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</si>
  <si>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</si>
  <si>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</si>
  <si>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</si>
  <si>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</si>
  <si>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</si>
  <si>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</si>
  <si>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</si>
  <si>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</si>
  <si>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</si>
  <si>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</si>
  <si>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</si>
  <si>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</si>
  <si>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</si>
  <si>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</si>
  <si>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</si>
  <si>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</si>
  <si>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</si>
  <si>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</si>
  <si>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</si>
  <si>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</si>
  <si>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</si>
  <si>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</si>
  <si>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</si>
  <si>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</si>
  <si>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</si>
  <si>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</si>
  <si>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</si>
  <si>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</si>
  <si>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</si>
  <si>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</si>
  <si>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</si>
  <si>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</si>
  <si>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</si>
  <si>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</si>
  <si>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</si>
  <si>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</si>
  <si>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</si>
  <si>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</si>
  <si>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</si>
  <si>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</si>
  <si>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</si>
  <si>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</si>
  <si>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</si>
  <si>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</si>
  <si>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</si>
  <si>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</si>
  <si>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</si>
  <si>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</si>
  <si>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</si>
  <si>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</si>
  <si>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</si>
  <si>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</si>
  <si>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</si>
  <si>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</si>
  <si>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</si>
  <si>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</si>
  <si>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</si>
  <si>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</si>
  <si>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</si>
  <si>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</si>
  <si>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</si>
  <si>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</si>
  <si>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</si>
  <si>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</si>
  <si>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</si>
  <si>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</si>
  <si>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</si>
  <si>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</si>
  <si>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</si>
  <si>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</si>
  <si>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</si>
  <si>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</si>
  <si>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</si>
  <si>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</si>
  <si>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</si>
  <si>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</si>
  <si>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</si>
  <si>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</si>
  <si>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</si>
  <si>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</si>
  <si>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</si>
  <si>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</si>
  <si>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</si>
  <si>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</si>
  <si>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</si>
  <si>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</si>
  <si>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</si>
  <si>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</si>
  <si>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</si>
  <si>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</si>
  <si>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</si>
  <si>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</si>
  <si>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</si>
  <si>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</si>
  <si>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</si>
  <si>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</si>
  <si>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</si>
  <si>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</si>
  <si>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</si>
  <si>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</si>
  <si>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</si>
  <si>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</si>
  <si>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</si>
  <si>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</si>
  <si>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</si>
  <si>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</si>
  <si>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</si>
  <si>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</si>
  <si>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</si>
  <si>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</si>
  <si>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</si>
  <si>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</si>
  <si>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</si>
  <si>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</si>
  <si>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</si>
  <si>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</si>
  <si>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</si>
  <si>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</si>
  <si>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</si>
  <si>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</si>
  <si>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</si>
  <si>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</si>
  <si>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</si>
  <si>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</si>
  <si>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</si>
  <si>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</si>
  <si>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</si>
  <si>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</si>
  <si>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</si>
  <si>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</si>
  <si>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</si>
  <si>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</si>
  <si>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</si>
  <si>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</si>
  <si>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</si>
  <si>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</si>
  <si>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</si>
  <si>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</si>
  <si>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</si>
  <si>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</si>
  <si>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</si>
  <si>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</si>
  <si>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</si>
  <si>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</si>
  <si>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</si>
  <si>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</si>
  <si>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</si>
  <si>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</si>
  <si>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</si>
  <si>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</si>
  <si>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</si>
  <si>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</si>
  <si>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</si>
  <si>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</si>
  <si>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</si>
  <si>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</si>
  <si>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</si>
  <si>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</si>
  <si>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</si>
  <si>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</si>
  <si>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</si>
  <si>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</si>
  <si>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</si>
  <si>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</si>
  <si>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</si>
  <si>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</si>
  <si>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</si>
  <si>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</si>
  <si>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</si>
  <si>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</si>
  <si>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</si>
  <si>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</si>
  <si>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</si>
  <si>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</si>
  <si>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</si>
  <si>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</si>
  <si>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</si>
  <si>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</si>
  <si>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</si>
  <si>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</si>
  <si>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</si>
  <si>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</si>
  <si>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</si>
  <si>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</si>
  <si>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</si>
  <si>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</si>
  <si>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</si>
  <si>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</si>
  <si>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</si>
  <si>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</si>
  <si>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</si>
  <si>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</si>
  <si>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</si>
  <si>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</si>
  <si>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</si>
  <si>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</si>
  <si>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</si>
  <si>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</si>
  <si>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</si>
  <si>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</si>
  <si>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</si>
  <si>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</si>
  <si>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</si>
  <si>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</si>
  <si>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</si>
  <si>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</si>
  <si>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</si>
  <si>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</si>
  <si>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</si>
  <si>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</si>
  <si>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</si>
  <si>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</si>
  <si>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</si>
  <si>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</si>
  <si>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</si>
  <si>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</si>
  <si>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</si>
  <si>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</si>
  <si>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</si>
  <si>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</si>
  <si>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</si>
  <si>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</si>
  <si>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</si>
  <si>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</si>
  <si>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</si>
  <si>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</si>
  <si>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</si>
  <si>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</si>
  <si>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</si>
  <si>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</si>
  <si>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</si>
  <si>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</si>
  <si>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</si>
  <si>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</si>
  <si>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</si>
  <si>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</si>
  <si>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</si>
  <si>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</si>
  <si>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</si>
  <si>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</si>
  <si>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</si>
  <si>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</si>
  <si>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</si>
  <si>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</si>
  <si>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</si>
  <si>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</si>
  <si>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</si>
  <si>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</si>
  <si>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</si>
  <si>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</si>
  <si>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</si>
  <si>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</si>
  <si>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</si>
  <si>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</si>
  <si>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</si>
  <si>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</si>
  <si>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</si>
  <si>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</si>
  <si>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</si>
  <si>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</si>
  <si>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</si>
  <si>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</si>
  <si>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</si>
  <si>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</si>
  <si>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</si>
  <si>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</si>
  <si>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</si>
  <si>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</si>
  <si>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</si>
  <si>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</si>
  <si>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</si>
  <si>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</si>
  <si>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</si>
  <si>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</si>
  <si>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</si>
  <si>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</si>
  <si>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</si>
  <si>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</si>
  <si>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</si>
  <si>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</si>
  <si>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</si>
  <si>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</si>
  <si>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</si>
  <si>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</si>
  <si>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</si>
  <si>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</si>
  <si>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</si>
  <si>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</si>
  <si>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</si>
  <si>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</si>
  <si>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</si>
  <si>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</si>
  <si>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</si>
  <si>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</si>
  <si>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</si>
  <si>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</si>
  <si>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</si>
  <si>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</si>
  <si>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</si>
  <si>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</si>
  <si>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</si>
  <si>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</si>
  <si>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</si>
  <si>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</si>
  <si>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</si>
  <si>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</si>
  <si>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</si>
  <si>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</si>
  <si>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</si>
  <si>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</si>
  <si>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</si>
  <si>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</si>
  <si>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</si>
  <si>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</si>
  <si>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</si>
  <si>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</si>
  <si>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</si>
  <si>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</si>
  <si>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</si>
  <si>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</si>
  <si>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</si>
  <si>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</si>
  <si>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</si>
  <si>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</si>
  <si>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</si>
  <si>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</si>
  <si>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</si>
  <si>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</si>
  <si>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</si>
  <si>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</si>
  <si>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</si>
  <si>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</si>
  <si>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</si>
  <si>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</si>
  <si>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</si>
  <si>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</si>
  <si>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</si>
  <si>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</si>
  <si>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</si>
  <si>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</si>
  <si>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</si>
  <si>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</si>
  <si>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</si>
  <si>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</si>
  <si>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</si>
  <si>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</si>
  <si>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</si>
  <si>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</si>
  <si>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</si>
  <si>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</si>
  <si>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</si>
  <si>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</si>
  <si>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</si>
  <si>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</si>
  <si>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</si>
  <si>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</si>
  <si>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</si>
  <si>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</si>
  <si>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</si>
  <si>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</si>
  <si>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</si>
  <si>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</si>
  <si>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</si>
  <si>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</si>
  <si>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</si>
  <si>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</si>
  <si>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</si>
  <si>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</si>
  <si>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</si>
  <si>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</si>
  <si>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</si>
  <si>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</si>
  <si>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</si>
  <si>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</si>
  <si>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</si>
  <si>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</si>
  <si>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</si>
  <si>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</si>
  <si>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</si>
  <si>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</si>
  <si>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</si>
  <si>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</si>
  <si>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</si>
  <si>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</si>
  <si>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</si>
  <si>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</si>
  <si>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</si>
  <si>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</si>
  <si>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</si>
  <si>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</si>
  <si>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</si>
  <si>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</si>
  <si>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</si>
  <si>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</si>
  <si>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</si>
  <si>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</si>
  <si>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</si>
  <si>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</si>
  <si>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</si>
  <si>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</si>
  <si>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</si>
  <si>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</si>
  <si>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</si>
  <si>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</si>
  <si>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</si>
  <si>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</si>
  <si>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</si>
  <si>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</si>
  <si>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</si>
  <si>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</si>
  <si>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</si>
  <si>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</si>
  <si>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</si>
  <si>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</si>
  <si>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</si>
  <si>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</si>
  <si>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</si>
  <si>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</si>
  <si>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</si>
  <si>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</si>
  <si>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</si>
  <si>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</si>
  <si>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</si>
  <si>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</si>
  <si>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</si>
  <si>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</si>
  <si>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</si>
  <si>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</si>
  <si>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</si>
  <si>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</si>
  <si>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</si>
  <si>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</si>
  <si>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</si>
  <si>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</si>
  <si>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</si>
  <si>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</si>
  <si>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</si>
  <si>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</si>
  <si>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</si>
  <si>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</si>
  <si>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</si>
  <si>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</si>
  <si>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</si>
  <si>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</si>
  <si>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</si>
  <si>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</si>
  <si>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</si>
  <si>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</si>
  <si>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</si>
  <si>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</si>
  <si>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</si>
  <si>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</si>
  <si>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</si>
  <si>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</si>
  <si>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</si>
  <si>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</si>
  <si>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</si>
  <si>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</si>
  <si>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</si>
  <si>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</si>
  <si>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</si>
  <si>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</si>
  <si>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</si>
  <si>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</si>
  <si>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</si>
  <si>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</si>
  <si>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</si>
  <si>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</si>
  <si>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</si>
  <si>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</si>
  <si>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</si>
  <si>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</si>
  <si>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</si>
  <si>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</si>
  <si>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</si>
  <si>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</si>
  <si>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</si>
  <si>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</si>
  <si>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</si>
  <si>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</si>
  <si>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</si>
  <si>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</si>
  <si>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</si>
  <si>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</si>
  <si>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</si>
  <si>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</si>
  <si>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</si>
  <si>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</si>
  <si>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</si>
  <si>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</si>
  <si>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</si>
  <si>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</si>
  <si>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</si>
  <si>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</si>
  <si>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</si>
  <si>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</si>
  <si>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</si>
  <si>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</si>
  <si>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</si>
  <si>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</si>
  <si>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</si>
  <si>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</si>
  <si>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</si>
  <si>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</si>
  <si>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</si>
  <si>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</si>
  <si>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</si>
  <si>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</si>
  <si>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</si>
  <si>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</si>
  <si>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</si>
  <si>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</si>
  <si>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</si>
  <si>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</si>
  <si>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</si>
  <si>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</si>
  <si>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</si>
  <si>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</si>
  <si>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</si>
  <si>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</si>
  <si>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</si>
  <si>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</si>
  <si>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</si>
  <si>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</si>
  <si>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</si>
  <si>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</si>
  <si>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</si>
  <si>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</si>
  <si>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</si>
  <si>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</si>
  <si>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</si>
  <si>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</si>
  <si>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</si>
  <si>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</si>
  <si>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</si>
  <si>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</si>
  <si>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</si>
  <si>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</si>
  <si>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</si>
  <si>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</si>
  <si>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</si>
  <si>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</si>
  <si>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</si>
  <si>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</si>
  <si>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</si>
  <si>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</si>
  <si>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</si>
  <si>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</si>
  <si>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</si>
  <si>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</si>
  <si>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</si>
  <si>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</si>
  <si>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</si>
  <si>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</si>
  <si>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</si>
  <si>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</si>
  <si>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</si>
  <si>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</si>
  <si>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</si>
  <si>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</si>
  <si>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</si>
  <si>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</si>
  <si>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</si>
  <si>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</si>
  <si>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</si>
  <si>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</si>
  <si>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</si>
  <si>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</si>
  <si>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</si>
  <si>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</si>
  <si>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</si>
  <si>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</si>
  <si>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</si>
  <si>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</si>
  <si>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</si>
  <si>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</si>
  <si>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</si>
  <si>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</si>
  <si>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</si>
  <si>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</si>
  <si>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</si>
  <si>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</si>
  <si>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</si>
  <si>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</si>
  <si>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</si>
  <si>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</si>
  <si>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</si>
  <si>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</si>
  <si>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</si>
  <si>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</si>
  <si>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</si>
  <si>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</si>
  <si>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</si>
  <si>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</si>
  <si>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</si>
  <si>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</si>
  <si>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</si>
  <si>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</si>
  <si>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</si>
  <si>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</si>
  <si>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</si>
  <si>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</si>
  <si>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</si>
  <si>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</si>
  <si>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</si>
  <si>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</si>
  <si>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</si>
  <si>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</si>
  <si>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</si>
  <si>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</si>
  <si>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</si>
  <si>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</si>
  <si>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</si>
  <si>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</si>
  <si>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</si>
  <si>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</si>
  <si>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</si>
  <si>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</si>
  <si>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</si>
  <si>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</si>
  <si>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</si>
  <si>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</si>
  <si>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</si>
  <si>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</si>
  <si>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</si>
  <si>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</si>
  <si>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</si>
  <si>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</si>
  <si>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</si>
  <si>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</si>
  <si>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</si>
  <si>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</si>
  <si>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</si>
  <si>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</si>
  <si>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</si>
  <si>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</si>
  <si>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</si>
  <si>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</si>
  <si>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</si>
  <si>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</si>
  <si>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</si>
  <si>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</si>
  <si>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</si>
  <si>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</si>
  <si>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</si>
  <si>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</si>
  <si>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</si>
  <si>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</si>
  <si>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</si>
  <si>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</si>
  <si>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</si>
  <si>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</si>
  <si>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</si>
  <si>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</si>
  <si>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</si>
  <si>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</si>
  <si>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</si>
  <si>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</si>
  <si>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</si>
  <si>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</si>
  <si>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</si>
  <si>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</si>
  <si>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</si>
  <si>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</si>
  <si>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</si>
  <si>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</si>
  <si>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</si>
  <si>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</si>
  <si>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</si>
  <si>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</si>
  <si>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</si>
  <si>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</si>
  <si>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</si>
  <si>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</si>
  <si>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</si>
  <si>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</si>
  <si>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</si>
  <si>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</si>
  <si>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</si>
  <si>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</si>
  <si>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</si>
  <si>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</si>
  <si>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</si>
  <si>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</si>
  <si>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</si>
  <si>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</si>
  <si>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</si>
  <si>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</si>
  <si>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</si>
  <si>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</si>
  <si>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</si>
  <si>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</si>
  <si>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</si>
  <si>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</si>
  <si>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</si>
  <si>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</si>
  <si>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</si>
  <si>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</si>
  <si>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</si>
  <si>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</si>
  <si>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</si>
  <si>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</si>
  <si>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</si>
  <si>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</si>
  <si>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</si>
  <si>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</si>
  <si>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</si>
  <si>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</si>
  <si>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</si>
  <si>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</si>
  <si>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</si>
  <si>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</si>
  <si>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</si>
  <si>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</si>
  <si>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</si>
  <si>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</si>
  <si>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</si>
  <si>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</si>
  <si>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</si>
  <si>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</si>
  <si>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</si>
  <si>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</si>
  <si>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</si>
  <si>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</si>
  <si>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</si>
  <si>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</si>
  <si>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</si>
  <si>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</si>
  <si>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</si>
  <si>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</si>
  <si>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</si>
  <si>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</si>
  <si>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</si>
  <si>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</si>
  <si>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</si>
  <si>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</si>
  <si>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</si>
  <si>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</si>
  <si>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</si>
  <si>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</si>
  <si>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</si>
  <si>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</si>
  <si>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</si>
  <si>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</si>
  <si>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</si>
  <si>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</si>
  <si>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</si>
  <si>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</si>
  <si>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</si>
  <si>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</si>
  <si>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</si>
  <si>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</si>
  <si>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</si>
  <si>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</si>
  <si>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</si>
  <si>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</si>
  <si>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</si>
  <si>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</si>
  <si>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</si>
  <si>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</si>
  <si>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</si>
  <si>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</si>
  <si>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</si>
  <si>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</si>
  <si>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</si>
  <si>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</si>
  <si>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</si>
  <si>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</si>
  <si>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</si>
  <si>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</si>
  <si>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</si>
  <si>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</si>
  <si>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</si>
  <si>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</si>
  <si>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</si>
  <si>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</si>
  <si>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</si>
  <si>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</si>
  <si>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</si>
  <si>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</si>
  <si>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</si>
  <si>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</si>
  <si>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</si>
  <si>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</si>
  <si>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</si>
  <si>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</si>
  <si>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</si>
  <si>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</si>
  <si>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</si>
  <si>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</si>
  <si>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</si>
  <si>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</si>
  <si>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</si>
  <si>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</si>
  <si>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</si>
  <si>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</si>
  <si>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</si>
  <si>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</si>
  <si>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</si>
  <si>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</si>
  <si>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</si>
  <si>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</si>
  <si>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</si>
  <si>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</si>
  <si>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</si>
  <si>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</si>
  <si>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</si>
  <si>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</si>
  <si>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</si>
  <si>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</si>
  <si>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</si>
  <si>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</si>
  <si>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</si>
  <si>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</si>
  <si>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</si>
  <si>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</si>
  <si>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</si>
  <si>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</si>
  <si>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</si>
  <si>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</si>
  <si>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</si>
  <si>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</si>
  <si>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</si>
  <si>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</si>
  <si>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</si>
  <si>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</si>
  <si>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</si>
  <si>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</si>
  <si>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</si>
  <si>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</si>
  <si>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</si>
  <si>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</si>
  <si>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</si>
  <si>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</si>
  <si>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</si>
  <si>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</si>
  <si>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</si>
  <si>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</si>
  <si>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</si>
  <si>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</si>
  <si>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</si>
  <si>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</si>
  <si>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</si>
  <si>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</si>
  <si>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</si>
  <si>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</si>
  <si>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</si>
  <si>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</si>
  <si>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</si>
  <si>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</si>
  <si>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</si>
  <si>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</si>
  <si>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</si>
  <si>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</si>
  <si>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</si>
  <si>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</si>
  <si>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</si>
  <si>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</si>
  <si>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</si>
  <si>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</si>
  <si>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</si>
  <si>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</si>
  <si>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</si>
  <si>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</si>
  <si>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</si>
  <si>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</si>
  <si>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</si>
  <si>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</si>
  <si>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</si>
  <si>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</si>
  <si>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</si>
  <si>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</si>
  <si>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</si>
  <si>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</si>
  <si>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</si>
  <si>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</si>
  <si>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</si>
  <si>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</si>
  <si>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</si>
  <si>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</si>
  <si>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</si>
  <si>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</si>
  <si>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</si>
  <si>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</si>
  <si>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</si>
  <si>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</si>
  <si>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</si>
  <si>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</si>
  <si>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</si>
  <si>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</si>
  <si>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</si>
  <si>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</si>
  <si>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</si>
  <si>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</si>
  <si>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</si>
  <si>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</si>
  <si>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</si>
  <si>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</si>
  <si>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</si>
  <si>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</si>
  <si>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</si>
  <si>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</si>
  <si>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</si>
  <si>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</si>
  <si>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</si>
  <si>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</si>
  <si>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</si>
  <si>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</si>
  <si>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</si>
  <si>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</si>
  <si>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</si>
  <si>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</si>
  <si>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</si>
  <si>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</si>
  <si>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</si>
  <si>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</si>
  <si>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</si>
  <si>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</si>
  <si>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</si>
  <si>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</si>
  <si>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</si>
  <si>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</si>
  <si>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</si>
  <si>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</si>
  <si>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</si>
  <si>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</si>
  <si>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</si>
  <si>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</si>
  <si>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</si>
  <si>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</si>
  <si>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</si>
  <si>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</si>
  <si>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</si>
  <si>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</si>
  <si>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</si>
  <si>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</si>
  <si>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</si>
  <si>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</si>
  <si>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</si>
  <si>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</si>
  <si>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</si>
  <si>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</si>
  <si>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</si>
  <si>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</si>
  <si>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</si>
  <si>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</si>
  <si>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</si>
  <si>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</si>
  <si>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</si>
  <si>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</si>
  <si>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</si>
  <si>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</si>
  <si>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</si>
  <si>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</si>
  <si>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</si>
  <si>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</si>
  <si>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</si>
  <si>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</si>
  <si>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</si>
  <si>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</si>
  <si>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</si>
  <si>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</si>
  <si>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</si>
  <si>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</si>
  <si>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</si>
  <si>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</si>
  <si>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</si>
  <si>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</si>
  <si>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</si>
  <si>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</si>
  <si>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</si>
  <si>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</si>
  <si>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</si>
  <si>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</si>
  <si>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</si>
  <si>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</si>
  <si>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</si>
  <si>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</si>
  <si>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</si>
  <si>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</si>
  <si>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</si>
  <si>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</si>
  <si>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</si>
  <si>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</si>
  <si>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</si>
  <si>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</si>
  <si>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</si>
  <si>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</si>
  <si>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</si>
  <si>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</si>
  <si>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</si>
  <si>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</si>
  <si>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</si>
  <si>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</si>
  <si>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</si>
  <si>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</si>
  <si>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</si>
  <si>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</si>
  <si>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</si>
  <si>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</si>
  <si>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</si>
  <si>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</si>
  <si>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</si>
  <si>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</si>
  <si>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</si>
  <si>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</si>
  <si>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</si>
  <si>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</si>
  <si>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</si>
  <si>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</si>
  <si>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</si>
  <si>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</si>
  <si>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</si>
  <si>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</si>
  <si>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</si>
  <si>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</si>
  <si>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</si>
  <si>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</si>
  <si>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</si>
  <si>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</si>
  <si>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</si>
  <si>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</si>
  <si>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</si>
  <si>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</si>
  <si>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</si>
  <si>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</si>
  <si>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</si>
  <si>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</si>
  <si>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</si>
  <si>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</si>
  <si>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</si>
  <si>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</si>
  <si>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</si>
  <si>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</si>
  <si>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</si>
  <si>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</si>
  <si>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</si>
  <si>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</si>
  <si>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</si>
  <si>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</si>
  <si>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</si>
  <si>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</si>
  <si>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</si>
  <si>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</si>
  <si>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</si>
  <si>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</si>
  <si>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</si>
  <si>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</si>
  <si>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</si>
  <si>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</si>
  <si>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</si>
  <si>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</si>
  <si>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</si>
  <si>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</si>
  <si>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</si>
  <si>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</si>
  <si>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</si>
  <si>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</si>
  <si>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</si>
  <si>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</si>
  <si>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</si>
  <si>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</si>
  <si>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</si>
  <si>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</si>
  <si>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</si>
  <si>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</si>
  <si>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</si>
  <si>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</si>
  <si>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</si>
  <si>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</si>
  <si>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</si>
  <si>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</si>
  <si>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</si>
  <si>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</si>
  <si>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</si>
  <si>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</si>
  <si>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</si>
  <si>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</si>
  <si>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</si>
  <si>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</si>
  <si>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</si>
  <si>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</si>
  <si>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</si>
  <si>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</si>
  <si>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</si>
  <si>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</si>
  <si>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</si>
  <si>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</si>
  <si>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</si>
  <si>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</si>
  <si>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</si>
  <si>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</si>
  <si>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</si>
  <si>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</si>
  <si>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</si>
  <si>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</si>
  <si>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</si>
  <si>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</si>
  <si>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</si>
  <si>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</si>
  <si>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</si>
  <si>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</si>
  <si>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</si>
  <si>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</si>
  <si>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</si>
  <si>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</si>
  <si>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</si>
  <si>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</si>
  <si>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</si>
  <si>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</si>
  <si>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</si>
  <si>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</si>
  <si>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</si>
  <si>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</si>
  <si>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</si>
  <si>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</si>
  <si>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</si>
  <si>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</si>
  <si>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</si>
  <si>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</si>
  <si>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</si>
  <si>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</si>
  <si>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</si>
  <si>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</si>
  <si>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</si>
  <si>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</si>
  <si>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</si>
  <si>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</si>
  <si>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</si>
  <si>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</si>
  <si>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</si>
  <si>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</si>
  <si>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</si>
  <si>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</si>
  <si>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</si>
  <si>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</si>
  <si>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</si>
  <si>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</si>
  <si>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</si>
  <si>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</si>
  <si>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</si>
  <si>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</si>
  <si>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</si>
  <si>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</si>
  <si>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</si>
  <si>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</si>
  <si>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</si>
  <si>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</si>
  <si>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</si>
  <si>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</si>
  <si>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</si>
  <si>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</si>
  <si>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</si>
  <si>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</si>
  <si>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</si>
  <si>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</si>
  <si>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</si>
  <si>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</si>
  <si>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</si>
  <si>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</si>
  <si>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</si>
  <si>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</si>
  <si>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</si>
  <si>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</si>
  <si>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</si>
  <si>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</si>
  <si>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</si>
  <si>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</si>
  <si>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</si>
  <si>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</si>
  <si>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</si>
  <si>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</si>
  <si>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</si>
  <si>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</si>
  <si>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</si>
  <si>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</si>
  <si>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</si>
  <si>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</si>
  <si>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</si>
  <si>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</si>
  <si>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</si>
  <si>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</si>
  <si>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</si>
  <si>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</si>
  <si>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</si>
  <si>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</si>
  <si>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</si>
  <si>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</si>
  <si>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</si>
  <si>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</si>
  <si>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</si>
  <si>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</si>
  <si>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</si>
  <si>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</si>
  <si>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</si>
  <si>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</si>
  <si>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</si>
  <si>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</si>
  <si>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</si>
  <si>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</si>
  <si>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</si>
  <si>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</si>
  <si>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</si>
  <si>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</si>
  <si>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</si>
  <si>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</si>
  <si>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</si>
  <si>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</si>
  <si>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</si>
  <si>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</si>
  <si>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</si>
  <si>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</si>
  <si>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</si>
  <si>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</si>
  <si>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</si>
  <si>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</si>
  <si>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</si>
  <si>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</si>
  <si>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</si>
  <si>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</si>
  <si>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</si>
  <si>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</si>
  <si>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</si>
  <si>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</si>
  <si>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</si>
  <si>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</si>
  <si>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</si>
  <si>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</si>
  <si>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</si>
  <si>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</si>
  <si>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</si>
  <si>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</si>
  <si>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</si>
  <si>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</si>
  <si>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</si>
  <si>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</si>
  <si>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</si>
  <si>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</si>
  <si>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</si>
  <si>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</si>
  <si>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</si>
  <si>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</si>
  <si>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</si>
  <si>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</si>
  <si>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</si>
  <si>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</si>
  <si>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</si>
  <si>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</si>
  <si>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</si>
  <si>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</si>
  <si>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</si>
  <si>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</si>
  <si>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</si>
  <si>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</si>
  <si>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</si>
  <si>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</si>
  <si>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</si>
  <si>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</si>
  <si>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</si>
  <si>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</si>
  <si>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</si>
  <si>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</si>
  <si>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</si>
  <si>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</si>
  <si>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</si>
  <si>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</si>
  <si>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</si>
  <si>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</si>
  <si>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</si>
  <si>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</si>
  <si>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</si>
  <si>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</si>
  <si>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</si>
  <si>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</si>
  <si>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</si>
  <si>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</si>
  <si>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</si>
  <si>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</si>
  <si>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</si>
  <si>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</si>
  <si>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</si>
  <si>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</si>
  <si>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</si>
  <si>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</si>
  <si>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</si>
  <si>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</si>
  <si>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</si>
  <si>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</si>
  <si>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</si>
  <si>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</si>
  <si>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</si>
  <si>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</si>
  <si>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</si>
  <si>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</si>
  <si>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</si>
  <si>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</si>
  <si>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</si>
  <si>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</si>
  <si>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</si>
  <si>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</si>
  <si>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</si>
  <si>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</si>
  <si>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</si>
  <si>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</si>
  <si>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</si>
  <si>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</si>
  <si>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</si>
  <si>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</si>
  <si>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</si>
  <si>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</si>
  <si>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</si>
  <si>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</si>
  <si>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</si>
  <si>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</si>
  <si>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</si>
  <si>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</si>
  <si>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</si>
  <si>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</si>
  <si>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</si>
  <si>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</si>
  <si>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</si>
  <si>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</si>
  <si>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</si>
  <si>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</si>
  <si>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</si>
  <si>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</si>
  <si>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</si>
  <si>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</si>
  <si>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</si>
  <si>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</si>
  <si>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</si>
  <si>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</si>
  <si>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</si>
  <si>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</si>
  <si>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</si>
  <si>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</si>
  <si>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</si>
  <si>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</si>
  <si>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</si>
  <si>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</si>
  <si>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</si>
  <si>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</si>
  <si>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</si>
  <si>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</si>
  <si>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</si>
  <si>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</si>
  <si>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</si>
  <si>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</si>
  <si>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</si>
  <si>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</si>
  <si>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</si>
  <si>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</si>
  <si>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</si>
  <si>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</si>
  <si>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</si>
  <si>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</si>
  <si>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</si>
  <si>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</si>
  <si>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</si>
  <si>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</si>
  <si>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</si>
  <si>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</si>
  <si>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</si>
  <si>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</si>
  <si>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</si>
  <si>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</si>
  <si>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</si>
  <si>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</si>
  <si>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</si>
  <si>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</si>
  <si>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</si>
  <si>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</si>
  <si>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</si>
  <si>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</si>
  <si>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</si>
  <si>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</si>
  <si>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</si>
  <si>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</si>
  <si>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</si>
  <si>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</si>
  <si>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</si>
  <si>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</si>
  <si>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</si>
  <si>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</si>
  <si>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</si>
  <si>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</si>
  <si>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</si>
  <si>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</si>
  <si>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</si>
  <si>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</si>
  <si>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</si>
  <si>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</si>
  <si>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</si>
  <si>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</si>
  <si>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</si>
  <si>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</si>
  <si>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</si>
  <si>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</si>
  <si>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</si>
  <si>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</si>
  <si>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</si>
  <si>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</si>
  <si>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</si>
  <si>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</si>
  <si>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</si>
  <si>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</si>
  <si>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</si>
  <si>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</si>
  <si>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</si>
  <si>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</si>
  <si>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</si>
  <si>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</si>
  <si>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</si>
  <si>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</si>
  <si>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</si>
  <si>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</si>
  <si>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</si>
  <si>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</si>
  <si>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</si>
  <si>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</si>
  <si>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</si>
  <si>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</si>
  <si>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</si>
  <si>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</si>
  <si>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</si>
  <si>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</si>
  <si>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</si>
  <si>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</si>
  <si>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</si>
  <si>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</si>
  <si>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</si>
  <si>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</si>
  <si>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</si>
  <si>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</si>
  <si>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</si>
  <si>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</si>
  <si>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</si>
  <si>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</si>
  <si>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</si>
  <si>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</si>
  <si>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</si>
  <si>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</si>
  <si>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</si>
  <si>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</si>
  <si>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</si>
  <si>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</si>
  <si>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</si>
  <si>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</si>
  <si>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</si>
  <si>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</si>
  <si>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</si>
  <si>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</si>
  <si>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</si>
  <si>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</si>
  <si>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</si>
  <si>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</si>
  <si>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</si>
  <si>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</si>
  <si>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</si>
  <si>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</si>
  <si>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</si>
  <si>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</si>
  <si>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</si>
  <si>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</si>
  <si>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</si>
  <si>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</si>
  <si>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</si>
  <si>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</si>
  <si>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</si>
  <si>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</si>
  <si>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</si>
  <si>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</si>
  <si>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</si>
  <si>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</si>
  <si>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</si>
  <si>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</si>
  <si>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</si>
  <si>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</si>
  <si>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</si>
  <si>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</si>
  <si>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</si>
  <si>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</si>
  <si>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</si>
  <si>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</si>
  <si>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</si>
  <si>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</si>
  <si>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</si>
  <si>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</si>
  <si>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</si>
  <si>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</si>
  <si>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</si>
  <si>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</si>
  <si>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</si>
  <si>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</si>
  <si>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</si>
  <si>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</si>
  <si>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</si>
  <si>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</si>
  <si>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</si>
  <si>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</si>
  <si>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</si>
  <si>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</si>
  <si>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</si>
  <si>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</si>
  <si>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PCM-20251130-00000476</t>
  </si>
  <si>
    <t>ETA 70 min</t>
  </si>
  <si>
    <t xml:space="preserve"> PCM-20250215-00000830 </t>
  </si>
  <si>
    <t>LTE site still down and  site located in aramco area access issue need special permission</t>
  </si>
  <si>
    <t>PCM-20251130-00000460</t>
  </si>
  <si>
    <t>jed0079</t>
  </si>
  <si>
    <t xml:space="preserve">P,G connected local site only down due to load issue </t>
  </si>
  <si>
    <t>NO PCM</t>
  </si>
  <si>
    <t>Min</t>
  </si>
  <si>
    <t>EM team on the way need 45 Min</t>
  </si>
  <si>
    <t>PCM-20251130-00000515</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</si>
  <si>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</si>
  <si>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</si>
  <si>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</si>
  <si>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</si>
  <si>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</si>
  <si>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</si>
  <si>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</si>
  <si>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</si>
  <si>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</si>
  <si>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</si>
  <si>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</si>
  <si>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TT-20251129-01785</t>
  </si>
  <si>
    <t>Site located inside Aramco compound, Team checking for access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</si>
</sst>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32" fillId="0" borderId="0" xfId="0" applyFont="1"/>
    <xf numFmtId="0" fontId="12" fillId="2" borderId="1" xfId="0" applyNumberFormat="1" applyFont="1" applyFill="1" applyBorder="1" applyAlignment="1">
      <alignment horizontal="center" vertical="center" wrapText="1"/>
    </xf>
    <xf numFmtId="165" fontId="23" fillId="9" borderId="8" xfId="0" applyNumberFormat="1" applyFont="1" applyFill="1" applyBorder="1" applyAlignment="1">
      <alignment horizontal="center" vertical="center" wrapText="1"/>
    </xf>
    <xf numFmtId="164" fontId="25" fillId="10" borderId="8" xfId="0" applyNumberFormat="1" applyFont="1" applyFill="1" applyBorder="1" applyAlignment="1">
      <alignment horizontal="center" vertical="center"/>
    </xf>
    <xf numFmtId="165" fontId="23" fillId="9" borderId="8" xfId="0" applyNumberFormat="1" applyFont="1" applyFill="1" applyBorder="1" applyAlignment="1">
      <alignment horizontal="center" vertical="center"/>
    </xf>
    <xf numFmtId="0" fontId="12" fillId="2" borderId="7" xfId="0" applyFont="1" applyFill="1" applyBorder="1" applyAlignment="1">
      <alignment horizontal="center" vertical="center" wrapText="1"/>
    </xf>
    <xf numFmtId="0" fontId="12" fillId="2" borderId="7" xfId="0" applyNumberFormat="1"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5" totalsRowShown="0" headerRowDxfId="172" dataDxfId="171" headerRowBorderDxfId="169" tableBorderDxfId="170" totalsRowBorderDxfId="168">
  <autoFilter ref="A1:L2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55" dataDxfId="154" headerRowBorderDxfId="152" tableBorderDxfId="153" totalsRowBorderDxfId="151">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3" totalsRowShown="0" headerRowDxfId="62" dataDxfId="61" headerRowBorderDxfId="59" tableBorderDxfId="60">
  <autoFilter ref="A1:L94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8" totalsRowShown="0" headerRowDxfId="46" dataDxfId="45" headerRowBorderDxfId="43" tableBorderDxfId="44" totalsRowBorderDxfId="42">
  <autoFilter ref="A1:L2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4" totalsRowShown="0" headerRowDxfId="29" dataDxfId="28" headerRowBorderDxfId="26" tableBorderDxfId="27">
  <autoFilter ref="A1:L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5" totalsRowShown="0" headerRowDxfId="13" tableBorderDxfId="12">
  <autoFilter ref="A1:L4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0"/>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328.49205277777946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45991.440478703706</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45991.440478703706</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45991.440478703706</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45991.440478703706</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45991.440478703706</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45991.440478703706</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45991.440478703706</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45991.440478703706</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45991.440478703706</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45991.440478703706</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45991.440478703706</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45991.440478703706</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45991.440478703706</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45991.440478703706</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45991.440478703706</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45991.440478703706</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45991.440478703706</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45991.440478703706</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45991.440478703706</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45991.440478703706</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45991.440478703706</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45991.440478703706</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45991.440478703706</v>
      </c>
      <c r="H25" s="129"/>
      <c r="I25" s="131" t="str">
        <f>IFERROR(VLOOKUP(D25,DB!A:F,6,0),"")</f>
        <v/>
      </c>
      <c r="J25" s="131" t="str">
        <f>IFERROR(VLOOKUP(D25,DB!A:G,7,0),"")</f>
        <v/>
      </c>
      <c r="K25" s="127"/>
      <c r="L25" s="126" t="str">
        <f>IFERROR(VLOOKUP(D25,DB!A:I,9,0),"")</f>
        <v/>
      </c>
    </row>
    <row r="26" spans="1:12" s="61" customFormat="1" ht="15" customHeight="1">
      <c r="F26" s="125"/>
      <c r="G26" s="124"/>
      <c r="H26" s="125"/>
      <c r="K26" s="123"/>
    </row>
    <row r="27" spans="1:12" s="61" customFormat="1" ht="15" customHeight="1">
      <c r="F27" s="125"/>
      <c r="G27" s="124"/>
      <c r="H27" s="125"/>
      <c r="K27" s="123"/>
    </row>
    <row r="28" spans="1:12" s="61" customFormat="1" ht="15" customHeight="1">
      <c r="F28" s="125"/>
      <c r="G28" s="124"/>
      <c r="H28" s="125"/>
      <c r="K28" s="123"/>
    </row>
    <row r="29" spans="1:12" s="61" customFormat="1" ht="15" customHeight="1">
      <c r="F29" s="125"/>
      <c r="G29" s="124"/>
      <c r="H29" s="125"/>
      <c r="K29" s="123"/>
    </row>
    <row r="30" spans="1:12" s="61" customFormat="1" ht="15" customHeight="1">
      <c r="F30" s="125"/>
      <c r="G30" s="124"/>
      <c r="H30" s="125"/>
      <c r="K30" s="123"/>
    </row>
  </sheetData>
  <customSheetViews>
    <customSheetView guid="{F6042A99-DD27-4453-835D-0834D95730CC}" filter="1" showAutoFilter="1">
      <pageMargins left="0" right="0" top="0" bottom="0" header="0" footer="0"/>
      <autoFilter ref="B1:M1" xr:uid="{A6E2C105-75BC-4C11-8013-0783B3FBFE9B}"/>
    </customSheetView>
  </customSheetViews>
  <dataValidations count="2">
    <dataValidation allowBlank="1" showInputMessage="1" showErrorMessage="1" sqref="E1" xr:uid="{5DBA255D-CDD9-49FB-AD3C-AF70AB4EE696}"/>
    <dataValidation type="list" allowBlank="1" showInputMessage="1" showErrorMessage="1" sqref="E2:E2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166.44064074074413</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7.053059722224134</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45991.440478703706</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45991.440478703706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45991.440478703706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45991.440478703706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45991.440478703706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45991.440478703706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45991.440478703706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45991.440478703706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45991.440478703706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45991.440478703706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45991.440478703706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45991.440478703706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45991.440478703706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45991.440478703706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45991.440478703706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45991.440478703706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45991.440478703706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45991.440478703706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45991.440478703706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45991.440478703706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45991.440478703706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45991.440478703706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45991.440478703706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45991.440478703706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45991.440478703706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45991.440478703706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45991.440478703706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45991.440478703706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45991.440478703706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45991.440478703706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45991.440478703706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45991.440478703706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45991.440478703706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45991.440478703706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45991.440478703706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45991.440478703706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45991.440478703706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45991.440478703706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45991.440478703706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45991.440478703706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45991.440478703706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45991.440478703706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45991.440478703706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45991.440478703706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45991.440478703706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45991.440478703706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45991.440478703706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45991.440478703706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45991.440478703706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45991.440478703706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45991.440478703706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45991.440478703706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45991.440478703706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45991.440478703706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45991.440478703706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45991.440478703706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45991.440478703706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45991.440478703706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45991.440478703706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45991.440478703706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45991.440478703706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45991.440478703706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45991.440478703706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45991.440478703706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45991.440478703706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45991.440478703706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45991.440478703706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45991.440478703706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45991.440478703706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29"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39192</v>
      </c>
      <c r="B2" s="58" t="str">
        <f>IFERROR(VLOOKUP(D2,DB!A:K,11,0),"")</f>
        <v>R3</v>
      </c>
      <c r="C2" s="18">
        <v>2</v>
      </c>
      <c r="D2" s="58" t="s">
        <v>25134</v>
      </c>
      <c r="E2" s="18" t="s">
        <v>39106</v>
      </c>
      <c r="F2" s="158">
        <v>45991.379907407405</v>
      </c>
      <c r="G2" s="157">
        <f ca="1">IFERROR(NOW()-F2,"-")</f>
        <v>6.0571296300622635E-2</v>
      </c>
      <c r="H2" s="156">
        <v>45991.373229166667</v>
      </c>
      <c r="I2" s="19" t="str">
        <f>IFERROR(VLOOKUP(D2,DB!A:F,6,0),"")</f>
        <v>SCECO</v>
      </c>
      <c r="J2" s="18" t="str">
        <f>IFERROR(VLOOKUP(D2,DB!A:G,7,0),"")</f>
        <v>Dead</v>
      </c>
      <c r="K2" s="42" t="s">
        <v>39193</v>
      </c>
      <c r="L2" s="23" t="str">
        <f>IFERROR(VLOOKUP(D2,DB!A:I,9,0),"")</f>
        <v>Latis</v>
      </c>
    </row>
    <row r="3" spans="1:13" ht="15" customHeight="1">
      <c r="A3" s="19"/>
      <c r="B3" s="58" t="str">
        <f>IFERROR(VLOOKUP(D3,DB!A:K,11,0),"")</f>
        <v/>
      </c>
      <c r="C3" s="18"/>
      <c r="D3" s="58" t="str">
        <f>IFERROR(VLOOKUP(#REF!,DB!#REF!,7,0),"")</f>
        <v/>
      </c>
      <c r="E3" s="18"/>
      <c r="F3" s="158"/>
      <c r="G3" s="157">
        <f ca="1">IFERROR(NOW()-F3,"-")</f>
        <v>45991.440478703706</v>
      </c>
      <c r="H3" s="156"/>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ref="G3:G32" ca="1" si="0">IFERROR(NOW()-F4,"-")</f>
        <v>45991.440478703706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45991.440478703706</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45991.440478703706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45991.440478703706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45991.440478703706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45991.440478703706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45991.440478703706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45991.440478703706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45991.440478703706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45991.440478703706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58" t="str">
        <f>IFERROR(VLOOKUP(#REF!,DB!#REF!,7,0),"")</f>
        <v/>
      </c>
      <c r="E14" s="18"/>
      <c r="F14" s="20"/>
      <c r="G14" s="21">
        <f t="shared" ca="1" si="0"/>
        <v>45991.440478703706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45991.440478703706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45991.440478703706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45991.440478703706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45991.440478703706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45991.440478703706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45991.440478703706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45991.440478703706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45991.440478703706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45991.440478703706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45991.440478703706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45991.440478703706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45991.440478703706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45991.440478703706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45991.440478703706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45991.440478703706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45991.440478703706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45991.440478703706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45991.440478703706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ref="G33:G96" ca="1" si="1">IFERROR(NOW()-F33,"-")</f>
        <v>45991.440478703706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45991.440478703706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45991.440478703706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45991.440478703706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45991.440478703706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45991.440478703706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45991.440478703706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45991.440478703706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45991.440478703706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45991.440478703706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45991.440478703706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45991.440478703706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45991.440478703706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45991.440478703706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45991.440478703706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45991.440478703706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45991.440478703706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45991.440478703706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45991.440478703706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45991.440478703706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45991.440478703706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45991.440478703706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45991.440478703706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45991.440478703706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45991.440478703706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45991.440478703706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45991.440478703706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45991.440478703706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45991.440478703706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45991.440478703706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45991.440478703706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45991.440478703706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45991.440478703706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45991.440478703706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45991.440478703706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45991.440478703706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45991.440478703706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45991.440478703706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45991.440478703706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45991.440478703706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45991.440478703706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45991.440478703706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45991.440478703706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45991.440478703706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45991.440478703706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45991.440478703706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45991.440478703706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45991.440478703706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45991.440478703706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45991.440478703706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45991.440478703706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45991.440478703706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45991.440478703706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45991.440478703706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45991.440478703706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45991.440478703706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45991.440478703706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45991.440478703706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45991.440478703706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45991.440478703706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45991.440478703706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45991.440478703706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45991.440478703706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45991.440478703706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ref="G97:G160" ca="1" si="2">IFERROR(NOW()-F97,"-")</f>
        <v>45991.440478703706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45991.440478703706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45991.440478703706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45991.440478703706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45991.440478703706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45991.440478703706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45991.440478703706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45991.440478703706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45991.440478703706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45991.440478703706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45991.440478703706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45991.440478703706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45991.440478703706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45991.440478703706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45991.440478703706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45991.440478703706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45991.440478703706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45991.440478703706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45991.440478703706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45991.440478703706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45991.440478703706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45991.440478703706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45991.440478703706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45991.440478703706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45991.440478703706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45991.440478703706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45991.440478703706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45991.440478703706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45991.440478703706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45991.440478703706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45991.440478703706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45991.440478703706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45991.440478703706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45991.440478703706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45991.440478703706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45991.440478703706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45991.440478703706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45991.440478703706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45991.440478703706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45991.440478703706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45991.440478703706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45991.440478703706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45991.440478703706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45991.440478703706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45991.440478703706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45991.440478703706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45991.440478703706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45991.440478703706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45991.440478703706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45991.440478703706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45991.440478703706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45991.440478703706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45991.440478703706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45991.440478703706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45991.440478703706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45991.440478703706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45991.440478703706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45991.440478703706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45991.440478703706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45991.440478703706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45991.440478703706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45991.440478703706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45991.440478703706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45991.440478703706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ref="G161:G224" ca="1" si="3">IFERROR(NOW()-F161,"-")</f>
        <v>45991.440478703706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45991.440478703706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45991.440478703706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45991.440478703706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45991.440478703706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45991.440478703706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45991.440478703706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45991.440478703706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45991.440478703706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45991.440478703706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45991.440478703706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45991.440478703706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45991.440478703706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45991.440478703706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45991.440478703706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45991.440478703706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45991.440478703706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45991.440478703706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45991.440478703706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45991.440478703706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45991.440478703706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45991.440478703706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45991.440478703706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45991.440478703706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45991.440478703706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45991.440478703706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45991.440478703706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45991.440478703706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45991.440478703706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45991.440478703706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45991.440478703706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45991.440478703706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45991.440478703706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45991.440478703706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45991.440478703706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45991.440478703706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45991.440478703706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45991.440478703706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45991.440478703706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45991.440478703706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45991.440478703706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45991.440478703706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45991.440478703706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45991.440478703706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45991.440478703706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45991.440478703706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45991.440478703706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45991.440478703706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45991.440478703706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45991.440478703706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45991.440478703706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45991.440478703706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45991.440478703706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45991.440478703706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45991.440478703706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45991.440478703706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45991.440478703706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45991.440478703706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45991.440478703706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45991.440478703706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45991.440478703706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45991.440478703706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45991.440478703706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45991.440478703706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ref="G225:G288" ca="1" si="4">IFERROR(NOW()-F225,"-")</f>
        <v>45991.440478703706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45991.440478703706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45991.440478703706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45991.440478703706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45991.440478703706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45991.440478703706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45991.440478703706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45991.440478703706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45991.440478703706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45991.440478703706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45991.440478703706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45991.440478703706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45991.440478703706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45991.440478703706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45991.440478703706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45991.440478703706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45991.440478703706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45991.440478703706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45991.440478703706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45991.440478703706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45991.440478703706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45991.440478703706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45991.440478703706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45991.440478703706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45991.440478703706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45991.440478703706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45991.440478703706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45991.440478703706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45991.440478703706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45991.440478703706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45991.440478703706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45991.440478703706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45991.440478703706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45991.440478703706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45991.440478703706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45991.440478703706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45991.440478703706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45991.440478703706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45991.440478703706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45991.440478703706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45991.440478703706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45991.440478703706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45991.440478703706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45991.440478703706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45991.440478703706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45991.440478703706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45991.440478703706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45991.440478703706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45991.440478703706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45991.440478703706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45991.440478703706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45991.440478703706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45991.440478703706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45991.440478703706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45991.440478703706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45991.440478703706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45991.440478703706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45991.440478703706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45991.440478703706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45991.440478703706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45991.440478703706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45991.440478703706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45991.440478703706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45991.440478703706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ref="G289:G352" ca="1" si="5">IFERROR(NOW()-F289,"-")</f>
        <v>45991.440478703706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45991.440478703706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45991.440478703706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45991.440478703706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45991.440478703706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45991.440478703706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45991.440478703706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45991.440478703706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45991.440478703706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45991.440478703706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45991.440478703706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45991.440478703706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45991.440478703706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45991.440478703706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45991.440478703706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45991.440478703706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45991.440478703706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45991.440478703706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45991.440478703706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45991.440478703706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45991.440478703706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45991.440478703706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45991.440478703706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45991.440478703706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45991.440478703706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45991.440478703706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45991.440478703706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45991.440478703706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45991.440478703706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45991.440478703706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45991.440478703706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45991.440478703706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45991.440478703706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45991.440478703706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45991.440478703706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45991.440478703706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45991.440478703706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45991.440478703706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45991.440478703706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45991.440478703706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45991.440478703706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45991.440478703706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45991.440478703706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45991.440478703706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45991.440478703706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45991.440478703706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45991.440478703706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45991.440478703706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45991.440478703706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45991.440478703706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45991.440478703706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45991.440478703706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45991.440478703706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45991.440478703706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45991.440478703706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45991.440478703706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45991.440478703706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45991.440478703706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45991.440478703706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45991.440478703706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45991.440478703706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45991.440478703706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45991.440478703706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45991.440478703706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ref="G353:G416" ca="1" si="6">IFERROR(NOW()-F353,"-")</f>
        <v>45991.440478703706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45991.440478703706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45991.440478703706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45991.440478703706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45991.440478703706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45991.440478703706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45991.440478703706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45991.440478703706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45991.440478703706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45991.440478703706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45991.440478703706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45991.440478703706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45991.440478703706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45991.440478703706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45991.440478703706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45991.440478703706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45991.440478703706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45991.440478703706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45991.440478703706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45991.440478703706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45991.440478703706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45991.440478703706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45991.440478703706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45991.440478703706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45991.440478703706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45991.440478703706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45991.440478703706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45991.440478703706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45991.440478703706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45991.440478703706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45991.440478703706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45991.440478703706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45991.440478703706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45991.440478703706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45991.440478703706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45991.440478703706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45991.440478703706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45991.440478703706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45991.440478703706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45991.440478703706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45991.440478703706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45991.440478703706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45991.440478703706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45991.440478703706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45991.440478703706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45991.440478703706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45991.440478703706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45991.440478703706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45991.440478703706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45991.440478703706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45991.440478703706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45991.440478703706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45991.440478703706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45991.440478703706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45991.440478703706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45991.440478703706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45991.440478703706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45991.440478703706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45991.440478703706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45991.440478703706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45991.440478703706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45991.440478703706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45991.440478703706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45991.440478703706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ref="G417:G480" ca="1" si="7">IFERROR(NOW()-F417,"-")</f>
        <v>45991.440478703706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45991.440478703706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45991.440478703706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45991.440478703706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45991.440478703706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45991.440478703706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45991.440478703706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45991.440478703706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45991.440478703706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45991.440478703706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45991.440478703706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45991.440478703706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45991.440478703706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45991.440478703706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45991.440478703706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45991.440478703706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45991.440478703706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45991.440478703706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45991.440478703706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45991.440478703706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45991.440478703706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45991.440478703706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45991.440478703706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45991.440478703706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45991.440478703706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45991.440478703706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45991.440478703706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45991.440478703706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45991.440478703706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45991.440478703706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45991.440478703706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45991.440478703706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45991.440478703706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45991.440478703706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45991.440478703706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45991.440478703706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45991.440478703706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45991.440478703706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45991.440478703706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45991.440478703706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45991.440478703706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45991.440478703706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45991.440478703706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45991.440478703706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45991.440478703706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45991.440478703706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45991.440478703706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45991.440478703706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45991.440478703706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45991.440478703706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45991.440478703706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45991.440478703706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45991.440478703706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45991.440478703706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45991.440478703706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45991.440478703706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45991.440478703706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45991.440478703706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45991.440478703706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45991.440478703706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45991.440478703706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45991.440478703706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45991.440478703706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45991.440478703706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ref="G481:G544" ca="1" si="8">IFERROR(NOW()-F481,"-")</f>
        <v>45991.440478703706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45991.440478703706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45991.440478703706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45991.440478703706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45991.440478703706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45991.440478703706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45991.440478703706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45991.440478703706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45991.440478703706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45991.440478703706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45991.440478703706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45991.440478703706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45991.440478703706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45991.440478703706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45991.440478703706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45991.440478703706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45991.440478703706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45991.440478703706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45991.440478703706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45991.440478703706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45991.440478703706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45991.440478703706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45991.440478703706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45991.440478703706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45991.440478703706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45991.440478703706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45991.440478703706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45991.440478703706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45991.440478703706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45991.440478703706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45991.440478703706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45991.440478703706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45991.440478703706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45991.440478703706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45991.440478703706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45991.440478703706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45991.440478703706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45991.440478703706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45991.440478703706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45991.440478703706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45991.440478703706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45991.440478703706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45991.440478703706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45991.440478703706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45991.440478703706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45991.440478703706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45991.440478703706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45991.440478703706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45991.440478703706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45991.440478703706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45991.440478703706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45991.440478703706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45991.440478703706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45991.440478703706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45991.440478703706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45991.440478703706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45991.440478703706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45991.440478703706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45991.440478703706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45991.440478703706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45991.440478703706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45991.440478703706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45991.440478703706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45991.440478703706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ref="G545:G608" ca="1" si="9">IFERROR(NOW()-F545,"-")</f>
        <v>45991.440478703706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45991.440478703706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45991.440478703706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45991.440478703706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45991.440478703706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45991.440478703706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45991.440478703706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45991.440478703706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45991.440478703706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45991.440478703706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45991.440478703706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45991.440478703706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45991.440478703706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45991.440478703706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45991.440478703706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45991.440478703706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45991.440478703706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45991.440478703706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45991.440478703706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45991.440478703706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45991.440478703706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45991.440478703706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45991.440478703706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45991.440478703706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45991.440478703706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45991.440478703706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45991.440478703706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45991.440478703706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45991.440478703706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45991.440478703706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45991.440478703706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45991.440478703706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45991.440478703706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45991.440478703706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45991.440478703706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45991.440478703706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45991.440478703706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45991.440478703706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45991.440478703706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45991.440478703706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45991.440478703706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45991.440478703706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45991.440478703706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45991.440478703706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45991.440478703706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45991.440478703706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45991.440478703706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45991.440478703706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45991.440478703706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45991.440478703706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45991.440478703706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45991.440478703706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45991.440478703706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45991.440478703706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45991.440478703706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45991.440478703706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45991.440478703706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45991.440478703706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45991.440478703706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45991.440478703706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45991.440478703706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45991.440478703706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45991.440478703706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45991.440478703706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ref="G609:G672" ca="1" si="10">IFERROR(NOW()-F609,"-")</f>
        <v>45991.440478703706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45991.440478703706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45991.440478703706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45991.440478703706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45991.440478703706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45991.440478703706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45991.440478703706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45991.440478703706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45991.440478703706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45991.440478703706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45991.440478703706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45991.440478703706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45991.440478703706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45991.440478703706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45991.440478703706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45991.440478703706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45991.440478703706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45991.440478703706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45991.440478703706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45991.440478703706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45991.440478703706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45991.440478703706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45991.440478703706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45991.440478703706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45991.440478703706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45991.440478703706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45991.440478703706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45991.440478703706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45991.440478703706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45991.440478703706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45991.440478703706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45991.440478703706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45991.440478703706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45991.440478703706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45991.440478703706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45991.440478703706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45991.440478703706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45991.440478703706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45991.440478703706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45991.440478703706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45991.440478703706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45991.440478703706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45991.440478703706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45991.440478703706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45991.440478703706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45991.440478703706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45991.440478703706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45991.440478703706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45991.440478703706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45991.440478703706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45991.440478703706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45991.440478703706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45991.440478703706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45991.440478703706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45991.440478703706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45991.440478703706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45991.440478703706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45991.440478703706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45991.440478703706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45991.440478703706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45991.440478703706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45991.440478703706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45991.440478703706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45991.440478703706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ref="G673:G736" ca="1" si="11">IFERROR(NOW()-F673,"-")</f>
        <v>45991.440478703706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45991.440478703706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45991.440478703706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45991.440478703706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45991.440478703706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45991.440478703706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45991.440478703706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45991.440478703706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45991.440478703706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45991.440478703706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45991.440478703706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45991.440478703706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45991.440478703706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45991.440478703706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45991.440478703706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45991.440478703706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45991.440478703706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45991.440478703706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45991.440478703706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45991.440478703706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45991.440478703706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45991.440478703706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45991.440478703706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45991.440478703706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45991.440478703706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45991.440478703706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45991.440478703706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45991.440478703706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45991.440478703706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45991.440478703706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45991.440478703706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45991.440478703706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45991.440478703706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45991.440478703706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45991.440478703706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45991.440478703706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45991.440478703706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45991.440478703706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45991.440478703706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45991.440478703706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45991.440478703706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45991.440478703706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45991.440478703706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45991.440478703706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45991.440478703706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45991.440478703706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45991.440478703706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45991.440478703706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45991.440478703706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45991.440478703706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45991.440478703706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45991.440478703706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45991.440478703706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45991.440478703706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45991.440478703706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45991.440478703706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45991.440478703706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45991.440478703706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45991.440478703706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45991.440478703706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45991.440478703706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45991.440478703706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45991.440478703706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45991.440478703706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ref="G737:G800" ca="1" si="12">IFERROR(NOW()-F737,"-")</f>
        <v>45991.440478703706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45991.440478703706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45991.440478703706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45991.440478703706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45991.440478703706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45991.440478703706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45991.440478703706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45991.440478703706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45991.440478703706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45991.440478703706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45991.440478703706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45991.440478703706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45991.440478703706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45991.440478703706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45991.440478703706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45991.440478703706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45991.440478703706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45991.440478703706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45991.440478703706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45991.440478703706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45991.440478703706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45991.440478703706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45991.440478703706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45991.440478703706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45991.440478703706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45991.440478703706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45991.440478703706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45991.440478703706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45991.440478703706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45991.440478703706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45991.440478703706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45991.440478703706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45991.440478703706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45991.440478703706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45991.440478703706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45991.440478703706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45991.440478703706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45991.440478703706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45991.440478703706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45991.440478703706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45991.440478703706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45991.440478703706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45991.440478703706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45991.440478703706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45991.440478703706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45991.440478703706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45991.440478703706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45991.440478703706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45991.440478703706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45991.440478703706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45991.440478703706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45991.440478703706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45991.440478703706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45991.440478703706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45991.440478703706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45991.440478703706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45991.440478703706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45991.440478703706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45991.440478703706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45991.440478703706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45991.440478703706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45991.440478703706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45991.440478703706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45991.440478703706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ref="G801:G864" ca="1" si="13">IFERROR(NOW()-F801,"-")</f>
        <v>45991.440478703706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45991.440478703706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45991.440478703706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45991.440478703706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45991.440478703706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45991.440478703706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45991.440478703706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45991.440478703706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45991.440478703706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45991.440478703706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45991.440478703706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45991.440478703706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45991.440478703706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45991.440478703706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45991.440478703706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45991.440478703706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45991.440478703706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45991.440478703706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45991.440478703706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45991.440478703706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45991.440478703706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45991.440478703706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45991.440478703706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45991.440478703706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45991.440478703706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45991.440478703706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45991.440478703706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45991.440478703706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45991.440478703706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45991.440478703706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45991.440478703706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45991.440478703706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45991.440478703706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45991.440478703706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45991.440478703706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45991.440478703706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45991.440478703706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45991.440478703706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45991.440478703706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45991.440478703706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45991.440478703706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45991.440478703706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45991.440478703706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45991.440478703706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45991.440478703706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45991.440478703706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45991.440478703706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45991.440478703706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45991.440478703706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45991.440478703706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45991.440478703706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45991.440478703706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45991.440478703706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45991.440478703706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45991.440478703706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45991.440478703706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45991.440478703706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45991.440478703706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45991.440478703706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45991.440478703706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45991.440478703706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45991.440478703706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45991.440478703706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45991.440478703706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ref="G865:G928" ca="1" si="14">IFERROR(NOW()-F865,"-")</f>
        <v>45991.440478703706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45991.440478703706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45991.440478703706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45991.440478703706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45991.440478703706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45991.440478703706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45991.440478703706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45991.440478703706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45991.440478703706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45991.440478703706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45991.440478703706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45991.440478703706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45991.440478703706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45991.440478703706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45991.440478703706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45991.440478703706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45991.440478703706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45991.440478703706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45991.440478703706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45991.440478703706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45991.440478703706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45991.440478703706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45991.440478703706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45991.440478703706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45991.440478703706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45991.440478703706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45991.440478703706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45991.440478703706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45991.440478703706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45991.440478703706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45991.440478703706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45991.440478703706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45991.440478703706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45991.440478703706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45991.440478703706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45991.440478703706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45991.440478703706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45991.440478703706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45991.440478703706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45991.440478703706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45991.440478703706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45991.440478703706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45991.440478703706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45991.440478703706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45991.440478703706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45991.440478703706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45991.440478703706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45991.440478703706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45991.440478703706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45991.440478703706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45991.440478703706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45991.440478703706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45991.440478703706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45991.440478703706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45991.440478703706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45991.440478703706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45991.440478703706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45991.440478703706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45991.440478703706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45991.440478703706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45991.440478703706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45991.440478703706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45991.440478703706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45991.440478703706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ref="G929:G943" ca="1" si="15">IFERROR(NOW()-F929,"-")</f>
        <v>45991.440478703706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45991.440478703706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45991.440478703706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45991.440478703706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45991.440478703706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45991.440478703706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45991.440478703706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45991.440478703706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45991.440478703706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45991.440478703706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45991.440478703706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45991.440478703706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45991.440478703706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45991.440478703706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45991.440478703706</v>
      </c>
      <c r="H943" s="22"/>
      <c r="I943" s="19" t="str">
        <f>IFERROR(VLOOKUP(D943,DB!A:F,6,0),"")</f>
        <v/>
      </c>
      <c r="J943" s="18" t="str">
        <f>IFERROR(VLOOKUP(D943,DB!A:G,7,0),"")</f>
        <v/>
      </c>
      <c r="K943" s="42"/>
      <c r="L943" s="23" t="str">
        <f>IFERROR(VLOOKUP(D943,DB!A:I,9,0),"")</f>
        <v/>
      </c>
    </row>
  </sheetData>
  <dataValidations count="2">
    <dataValidation allowBlank="1" showInputMessage="1" showErrorMessage="1" sqref="E1" xr:uid="{5914219A-CB83-432D-936A-CC0CB6F3982A}"/>
    <dataValidation type="list" allowBlank="1" showInputMessage="1" showErrorMessage="1" sqref="E2:E94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8"/>
  <sheetViews>
    <sheetView tabSelected="1" workbookViewId="0">
      <selection activeCell="D22" sqref="D2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287.9597611111094</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39197</v>
      </c>
      <c r="E3" s="91" t="s">
        <v>39185</v>
      </c>
      <c r="F3" s="92">
        <v>45991.368750000001</v>
      </c>
      <c r="G3" s="93">
        <f t="shared" ref="G3:G40" ca="1" si="0">IFERROR(NOW()-F3,"")</f>
        <v>7.1728703704138752E-2</v>
      </c>
      <c r="H3" s="92">
        <v>45991.356944444444</v>
      </c>
      <c r="I3" s="110" t="str">
        <f>IFERROR(VLOOKUP(D3,DB!A:F,6,0),"")</f>
        <v>SCECO</v>
      </c>
      <c r="J3" s="110" t="str">
        <f>IFERROR(VLOOKUP(D3,DB!A:G,7,0),"")</f>
        <v>Good</v>
      </c>
      <c r="K3" s="94" t="s">
        <v>39198</v>
      </c>
      <c r="L3" s="88" t="str">
        <f>IFERROR(VLOOKUP(D3,DB!A:I,9,0),"")</f>
        <v>Latis</v>
      </c>
    </row>
    <row r="4" spans="1:16" ht="15" customHeight="1">
      <c r="A4" s="110" t="s">
        <v>39199</v>
      </c>
      <c r="B4" s="110" t="str">
        <f>IFERROR(VLOOKUP(D4,DB!A:K,11,0),"")</f>
        <v>R4</v>
      </c>
      <c r="C4" s="90">
        <v>1</v>
      </c>
      <c r="D4" s="88" t="s">
        <v>34034</v>
      </c>
      <c r="E4" s="91" t="s">
        <v>39106</v>
      </c>
      <c r="F4" s="92"/>
      <c r="G4" s="93">
        <f t="shared" ca="1" si="0"/>
        <v>45991.440478703706</v>
      </c>
      <c r="H4" s="92">
        <v>45991.375057870369</v>
      </c>
      <c r="I4" s="110" t="str">
        <f>IFERROR(VLOOKUP(D4,DB!A:F,6,0),"")</f>
        <v>SCECO</v>
      </c>
      <c r="J4" s="110" t="str">
        <f>IFERROR(VLOOKUP(D4,DB!A:G,7,0),"")</f>
        <v>Dead</v>
      </c>
      <c r="K4" s="94" t="s">
        <v>39200</v>
      </c>
      <c r="L4" s="88" t="str">
        <f>IFERROR(VLOOKUP(D4,DB!A:I,9,0),"")</f>
        <v>Latis</v>
      </c>
    </row>
    <row r="5" spans="1:16" ht="15" customHeight="1">
      <c r="A5" s="110" t="s">
        <v>39199</v>
      </c>
      <c r="B5" s="110" t="str">
        <f>IFERROR(VLOOKUP(D5,DB!A:K,11,0),"")</f>
        <v>R4</v>
      </c>
      <c r="C5" s="90">
        <v>2</v>
      </c>
      <c r="D5" s="88" t="s">
        <v>28789</v>
      </c>
      <c r="E5" s="91" t="s">
        <v>39185</v>
      </c>
      <c r="F5" s="92"/>
      <c r="G5" s="93">
        <f t="shared" ca="1" si="0"/>
        <v>45991.440478703706</v>
      </c>
      <c r="H5" s="92">
        <v>45991.376979166664</v>
      </c>
      <c r="I5" s="110" t="str">
        <f>IFERROR(VLOOKUP(D5,DB!A:F,6,0),"")</f>
        <v>SCECO</v>
      </c>
      <c r="J5" s="110" t="str">
        <f>IFERROR(VLOOKUP(D5,DB!A:G,7,0),"")</f>
        <v>Vandalized</v>
      </c>
      <c r="K5" s="94" t="s">
        <v>39201</v>
      </c>
      <c r="L5" s="88" t="str">
        <f>IFERROR(VLOOKUP(D5,DB!A:I,9,0),"")</f>
        <v>Latis</v>
      </c>
    </row>
    <row r="6" spans="1:16" ht="15" customHeight="1">
      <c r="A6" s="110" t="s">
        <v>39202</v>
      </c>
      <c r="B6" s="110" t="str">
        <f>IFERROR(VLOOKUP(D6,DB!A:K,11,0),"")</f>
        <v>R4</v>
      </c>
      <c r="C6" s="90">
        <v>2</v>
      </c>
      <c r="D6" s="88" t="s">
        <v>35247</v>
      </c>
      <c r="E6" s="91" t="s">
        <v>39106</v>
      </c>
      <c r="F6" s="92">
        <v>45991.394317129627</v>
      </c>
      <c r="G6" s="93">
        <f t="shared" ca="1" si="0"/>
        <v>4.6161574078723788E-2</v>
      </c>
      <c r="H6" s="92">
        <v>45991.383368055554</v>
      </c>
      <c r="I6" s="110" t="str">
        <f>IFERROR(VLOOKUP(D6,DB!A:F,6,0),"")</f>
        <v>SCECO</v>
      </c>
      <c r="J6" s="110" t="str">
        <f>IFERROR(VLOOKUP(D6,DB!A:G,7,0),"")</f>
        <v>Dead</v>
      </c>
      <c r="K6" s="94" t="s">
        <v>39203</v>
      </c>
      <c r="L6" s="88" t="str">
        <f>IFERROR(VLOOKUP(D6,DB!A:I,9,0),"")</f>
        <v>Latis</v>
      </c>
    </row>
    <row r="7" spans="1:16" ht="15" customHeight="1">
      <c r="A7" s="110"/>
      <c r="B7" s="110" t="str">
        <f>IFERROR(VLOOKUP(D7,DB!A:K,11,0),"")</f>
        <v/>
      </c>
      <c r="C7" s="90"/>
      <c r="D7" s="88"/>
      <c r="E7" s="91"/>
      <c r="F7" s="92"/>
      <c r="G7" s="93">
        <f t="shared" ca="1" si="0"/>
        <v>45991.440478703706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45991.440478703706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45991.440478703706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45991.440478703706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45991.440478703706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45991.440478703706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45991.440478703706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45991.440478703706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45991.440478703706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45991.440478703706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45991.440478703706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45991.440478703706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45991.440478703706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45991.440478703706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45991.440478703706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45991.440478703706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45991.440478703706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45991.440478703706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45991.440478703706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45991.440478703706</v>
      </c>
      <c r="H26" s="92"/>
      <c r="I26" s="110" t="str">
        <f>IFERROR(VLOOKUP(D26,DB!A:F,6,0),"")</f>
        <v/>
      </c>
      <c r="J26" s="110" t="str">
        <f>IFERROR(VLOOKUP(D26,DB!A:G,7,0),"")</f>
        <v/>
      </c>
      <c r="K26" s="94"/>
      <c r="L26" s="88" t="str">
        <f>IFERROR(VLOOKUP(D26,DB!A:I,9,0),"")</f>
        <v/>
      </c>
    </row>
    <row r="27" spans="1:12" ht="15" customHeight="1">
      <c r="A27" s="110"/>
      <c r="B27" s="110" t="str">
        <f>IFERROR(VLOOKUP(D28,DB!A:K,11,0),"")</f>
        <v/>
      </c>
      <c r="C27" s="90"/>
      <c r="D27" s="153"/>
      <c r="E27" s="91"/>
      <c r="F27" s="92"/>
      <c r="G27" s="93">
        <f t="shared" ca="1" si="0"/>
        <v>45991.440478703706</v>
      </c>
      <c r="H27" s="92"/>
      <c r="I27" s="110" t="str">
        <f>IFERROR(VLOOKUP(D28,DB!A:F,6,0),"")</f>
        <v/>
      </c>
      <c r="J27" s="110" t="str">
        <f>IFERROR(VLOOKUP(D28,DB!A:G,7,0),"")</f>
        <v/>
      </c>
      <c r="K27" s="94"/>
      <c r="L27" s="88" t="str">
        <f>IFERROR(VLOOKUP(D28,DB!A:I,9,0),"")</f>
        <v/>
      </c>
    </row>
    <row r="28" spans="1:12" ht="15" customHeight="1">
      <c r="A28" s="110"/>
      <c r="B28" s="110" t="str">
        <f>IFERROR(VLOOKUP(#REF!,DB!A:K,11,0),"")</f>
        <v/>
      </c>
      <c r="C28" s="90"/>
      <c r="D28" s="88"/>
      <c r="E28" s="91"/>
      <c r="F28" s="92"/>
      <c r="G28" s="93">
        <f t="shared" ca="1" si="0"/>
        <v>45991.440478703706</v>
      </c>
      <c r="H28" s="92"/>
      <c r="I28" s="110" t="str">
        <f>IFERROR(VLOOKUP(#REF!,DB!A:F,6,0),"")</f>
        <v/>
      </c>
      <c r="J28" s="110" t="str">
        <f>IFERROR(VLOOKUP(#REF!,DB!A:G,7,0),"")</f>
        <v/>
      </c>
      <c r="K28" s="94"/>
      <c r="L28" s="88" t="str">
        <f>IFERROR(VLOOKUP(#REF!,DB!A:I,9,0),"")</f>
        <v/>
      </c>
    </row>
    <row r="29" spans="1:12" ht="15" customHeight="1">
      <c r="A29" s="110"/>
      <c r="B29" s="110" t="str">
        <f>IFERROR(VLOOKUP(D29,DB!A:K,11,0),"")</f>
        <v/>
      </c>
      <c r="C29" s="90"/>
      <c r="D29" s="88"/>
      <c r="E29" s="91"/>
      <c r="F29" s="92"/>
      <c r="G29" s="93">
        <f t="shared" ca="1" si="0"/>
        <v>45991.440478703706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45991.440478703706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45991.440478703706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45991.440478703706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45991.440478703706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45991.440478703706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45991.440478703706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45991.440478703706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45991.440478703706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45991.440478703706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45991.440478703706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45991.440478703706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ref="G41:G104" ca="1" si="1">IFERROR(NOW()-F41,"")</f>
        <v>45991.440478703706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45991.440478703706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45991.440478703706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45991.440478703706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45991.440478703706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45991.440478703706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45991.440478703706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45991.440478703706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45991.440478703706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45991.440478703706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45991.440478703706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45991.440478703706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45991.440478703706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45991.440478703706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45991.440478703706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45991.440478703706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45991.440478703706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45991.440478703706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45991.440478703706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45991.440478703706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45991.440478703706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45991.440478703706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45991.440478703706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45991.440478703706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45991.440478703706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45991.440478703706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45991.440478703706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45991.440478703706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45991.440478703706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45991.440478703706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45991.440478703706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45991.440478703706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45991.440478703706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45991.440478703706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45991.440478703706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45991.440478703706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45991.440478703706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45991.440478703706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45991.440478703706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45991.440478703706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45991.440478703706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45991.440478703706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45991.440478703706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45991.440478703706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45991.440478703706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45991.440478703706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45991.440478703706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45991.440478703706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45991.440478703706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45991.440478703706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45991.440478703706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45991.440478703706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45991.440478703706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45991.440478703706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45991.440478703706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45991.440478703706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45991.440478703706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45991.440478703706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45991.440478703706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45991.440478703706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45991.440478703706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45991.440478703706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45991.440478703706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45991.440478703706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ref="G105:G168" ca="1" si="2">IFERROR(NOW()-F105,"")</f>
        <v>45991.440478703706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45991.440478703706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45991.440478703706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45991.440478703706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45991.440478703706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45991.440478703706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45991.440478703706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45991.440478703706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45991.440478703706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45991.440478703706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45991.440478703706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45991.440478703706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45991.440478703706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45991.440478703706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45991.440478703706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45991.440478703706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45991.440478703706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45991.440478703706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45991.440478703706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45991.440478703706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45991.440478703706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45991.440478703706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45991.440478703706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45991.440478703706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45991.440478703706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45991.440478703706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45991.440478703706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45991.440478703706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45991.440478703706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45991.440478703706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45991.440478703706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45991.440478703706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45991.440478703706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45991.440478703706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45991.440478703706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45991.440478703706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45991.440478703706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45991.440478703706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45991.440478703706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45991.440478703706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45991.440478703706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45991.440478703706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45991.440478703706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45991.440478703706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45991.440478703706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45991.440478703706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45991.440478703706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45991.440478703706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45991.440478703706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45991.440478703706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45991.440478703706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45991.440478703706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45991.440478703706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45991.440478703706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45991.440478703706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45991.440478703706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45991.440478703706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45991.440478703706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45991.440478703706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45991.440478703706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45991.440478703706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45991.440478703706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45991.440478703706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45991.440478703706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ref="G169:G232" ca="1" si="3">IFERROR(NOW()-F169,"")</f>
        <v>45991.440478703706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45991.440478703706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45991.440478703706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45991.440478703706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45991.440478703706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45991.440478703706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45991.440478703706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45991.440478703706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45991.440478703706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45991.440478703706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45991.440478703706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45991.440478703706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45991.440478703706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45991.440478703706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45991.440478703706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45991.440478703706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45991.440478703706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45991.440478703706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45991.440478703706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45991.440478703706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45991.440478703706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45991.440478703706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45991.440478703706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45991.440478703706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45991.440478703706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45991.440478703706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45991.440478703706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45991.440478703706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45991.440478703706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45991.440478703706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45991.440478703706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45991.440478703706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45991.440478703706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45991.440478703706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45991.440478703706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45991.440478703706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45991.440478703706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45991.440478703706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45991.440478703706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45991.440478703706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45991.440478703706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45991.440478703706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45991.440478703706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45991.440478703706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45991.440478703706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45991.440478703706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45991.440478703706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45991.440478703706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45991.440478703706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45991.440478703706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45991.440478703706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45991.440478703706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45991.440478703706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45991.440478703706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45991.440478703706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45991.440478703706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45991.440478703706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45991.440478703706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45991.440478703706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45991.440478703706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45991.440478703706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45991.440478703706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45991.440478703706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45991.440478703706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ref="G233:G278" ca="1" si="4">IFERROR(NOW()-F233,"")</f>
        <v>45991.440478703706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45991.440478703706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45991.440478703706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45991.440478703706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45991.440478703706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45991.440478703706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45991.440478703706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45991.440478703706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45991.440478703706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45991.440478703706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45991.440478703706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45991.440478703706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45991.440478703706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45991.440478703706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45991.440478703706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45991.440478703706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45991.440478703706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45991.440478703706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45991.440478703706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45991.440478703706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45991.440478703706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45991.440478703706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45991.440478703706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45991.440478703706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45991.440478703706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45991.440478703706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45991.440478703706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45991.440478703706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45991.440478703706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45991.440478703706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45991.440478703706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45991.440478703706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45991.440478703706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45991.440478703706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45991.440478703706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45991.440478703706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45991.440478703706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45991.440478703706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45991.440478703706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45991.440478703706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45991.440478703706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45991.440478703706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45991.440478703706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45991.440478703706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45991.440478703706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45991.440478703706</v>
      </c>
      <c r="H278" s="92"/>
      <c r="I278" s="110" t="str">
        <f>IFERROR(VLOOKUP(D278,DB!A:F,6,0),"")</f>
        <v/>
      </c>
      <c r="J278" s="110" t="str">
        <f>IFERROR(VLOOKUP(D278,DB!A:G,7,0),"")</f>
        <v/>
      </c>
      <c r="K278" s="94"/>
      <c r="L278" s="88" t="str">
        <f>IFERROR(VLOOKUP(D278,DB!A:I,9,0),"")</f>
        <v/>
      </c>
    </row>
  </sheetData>
  <dataValidations count="2">
    <dataValidation allowBlank="1" showInputMessage="1" showErrorMessage="1" sqref="E1" xr:uid="{A4F81451-56CC-4543-9497-104C4E44EE4B}"/>
    <dataValidation type="list" allowBlank="1" showInputMessage="1" showErrorMessage="1" sqref="E2:E2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4"/>
  <sheetViews>
    <sheetView workbookViewId="0">
      <selection activeCell="K7" sqref="K7"/>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39204</v>
      </c>
      <c r="B2" s="37" t="str">
        <f>IFERROR(VLOOKUP(D2,DB!A:K,11,0),"")</f>
        <v>R5</v>
      </c>
      <c r="C2" s="37">
        <v>3</v>
      </c>
      <c r="D2" s="103" t="s">
        <v>36085</v>
      </c>
      <c r="E2" s="37" t="s">
        <v>39106</v>
      </c>
      <c r="F2" s="38">
        <v>45891.832060185188</v>
      </c>
      <c r="G2" s="105">
        <f ca="1">IFERROR(NOW()-F2,"")</f>
        <v>99.608418518517283</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39185</v>
      </c>
      <c r="F3" s="38">
        <v>45926.188877314817</v>
      </c>
      <c r="G3" s="105">
        <f t="shared" ref="G3" ca="1" si="0">IFERROR(NOW()-F3,"")</f>
        <v>65.251601388888957</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39185</v>
      </c>
      <c r="F4" s="107">
        <v>45948.661111111112</v>
      </c>
      <c r="G4" s="108">
        <f t="shared" ref="G4" ca="1" si="1">IFERROR(NOW()-F4,"")</f>
        <v>42.779367592593189</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10.067180092592025</v>
      </c>
      <c r="H5" s="139">
        <v>45981.360798611109</v>
      </c>
      <c r="I5" s="106" t="str">
        <f>IFERROR(VLOOKUP(D5,DB!A:F,6,0),"")</f>
        <v>SCECO</v>
      </c>
      <c r="J5" s="106" t="str">
        <f>IFERROR(VLOOKUP(D5,DB!A:G,7,0),"")</f>
        <v>Dead</v>
      </c>
      <c r="K5" s="106" t="s">
        <v>39211</v>
      </c>
      <c r="L5" s="106" t="str">
        <f>IFERROR(VLOOKUP(D5,DB!A:I,9,0),"")</f>
        <v>Latis</v>
      </c>
    </row>
    <row r="6" spans="1:13" ht="30.75">
      <c r="A6" s="37" t="s">
        <v>39212</v>
      </c>
      <c r="B6" s="37" t="str">
        <f>IFERROR(VLOOKUP(D6,DB!A:K,11,0),"")</f>
        <v>R5</v>
      </c>
      <c r="C6" s="37">
        <v>1</v>
      </c>
      <c r="D6" s="106" t="s">
        <v>32138</v>
      </c>
      <c r="E6" s="37" t="s">
        <v>39106</v>
      </c>
      <c r="F6" s="38">
        <v>45990.979907407411</v>
      </c>
      <c r="G6" s="138">
        <f ca="1">IFERROR(NOW()-F6,"")</f>
        <v>0.46057129629480187</v>
      </c>
      <c r="H6" s="38">
        <v>45990.988067129627</v>
      </c>
      <c r="I6" s="37" t="str">
        <f>IFERROR(VLOOKUP(D6,DB!A:F,6,0),"")</f>
        <v>SCECO</v>
      </c>
      <c r="J6" s="37" t="str">
        <f>IFERROR(VLOOKUP(D6,DB!A:G,7,0),"")</f>
        <v>Dead</v>
      </c>
      <c r="K6" s="37" t="s">
        <v>39213</v>
      </c>
      <c r="L6" s="37" t="str">
        <f>IFERROR(VLOOKUP(D6,DB!A:I,9,0),"")</f>
        <v>Latis</v>
      </c>
    </row>
    <row r="7" spans="1:13">
      <c r="A7" s="37"/>
      <c r="B7" s="37" t="str">
        <f>IFERROR(VLOOKUP(D7,DB!A:K,11,0),"")</f>
        <v/>
      </c>
      <c r="C7" s="37"/>
      <c r="D7" s="154"/>
      <c r="E7" s="37"/>
      <c r="F7" s="38"/>
      <c r="G7" s="138">
        <f ca="1">IFERROR(NOW()-F7,"")</f>
        <v>45991.440478703706</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45991.440478703706</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45991.440478703706</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45991.440478703706</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45991.440478703706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8">
        <f ca="1">IFERROR(NOW()-F12,"")</f>
        <v>45991.440478703706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8">
        <f ca="1">IFERROR(NOW()-F13,"")</f>
        <v>45991.440478703706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8">
        <f ca="1">IFERROR(NOW()-F14,"")</f>
        <v>45991.440478703706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8">
        <f ca="1">IFERROR(NOW()-F15,"")</f>
        <v>45991.440478703706</v>
      </c>
      <c r="H15" s="38"/>
      <c r="I15" s="37" t="str">
        <f>IFERROR(VLOOKUP(D15,DB!A:F,6,0),"")</f>
        <v/>
      </c>
      <c r="J15" s="37" t="str">
        <f>IFERROR(VLOOKUP(D15,DB!A:G,7,0),"")</f>
        <v/>
      </c>
      <c r="K15" s="37"/>
      <c r="L15" s="37" t="str">
        <f>IFERROR(VLOOKUP(D15,DB!A:I,9,0),"")</f>
        <v/>
      </c>
    </row>
    <row r="16" spans="1:13">
      <c r="A16" s="37"/>
      <c r="B16" s="37" t="str">
        <f>IFERROR(VLOOKUP(D16,DB!A:K,11,0),"")</f>
        <v/>
      </c>
      <c r="C16" s="37"/>
      <c r="D16"/>
      <c r="E16" s="37"/>
      <c r="F16" s="38"/>
      <c r="G16" s="138">
        <f ca="1">IFERROR(NOW()-F16,"")</f>
        <v>45991.440478703706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8">
        <f ca="1">IFERROR(NOW()-F17,"")</f>
        <v>45991.440478703706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45991.440478703706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45991.440478703706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45991.440478703706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45991.440478703706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45991.440478703706</v>
      </c>
      <c r="H22" s="38"/>
      <c r="I22" s="37" t="str">
        <f>IFERROR(VLOOKUP(D22,DB!A:F,6,0),"")</f>
        <v/>
      </c>
      <c r="J22" s="37" t="str">
        <f>IFERROR(VLOOKUP(D22,DB!A:G,7,0),"")</f>
        <v/>
      </c>
      <c r="K22" s="37"/>
      <c r="L22" s="37" t="str">
        <f>IFERROR(VLOOKUP(D22,DB!A:I,9,0),"")</f>
        <v/>
      </c>
    </row>
    <row r="23" spans="1:12">
      <c r="A23" s="37"/>
      <c r="B23" s="155" t="str">
        <f>IFERROR(VLOOKUP(D23,DB!A:K,11,0),"")</f>
        <v/>
      </c>
      <c r="C23" s="37"/>
      <c r="D23" s="37"/>
      <c r="E23" s="37"/>
      <c r="F23" s="38"/>
      <c r="G23" s="105">
        <f ca="1">IFERROR(NOW()-F23,"")</f>
        <v>45991.440478703706</v>
      </c>
      <c r="H23" s="38"/>
      <c r="I23" s="155" t="str">
        <f>IFERROR(VLOOKUP(D23,DB!A:F,6,0),"")</f>
        <v/>
      </c>
      <c r="J23" s="155" t="str">
        <f>IFERROR(VLOOKUP(D23,DB!A:G,7,0),"")</f>
        <v/>
      </c>
      <c r="K23" s="37"/>
      <c r="L23" s="155" t="str">
        <f>IFERROR(VLOOKUP(D23,DB!A:I,9,0),"")</f>
        <v/>
      </c>
    </row>
    <row r="24" spans="1:12">
      <c r="A24" s="37"/>
      <c r="B24" s="155" t="str">
        <f>IFERROR(VLOOKUP(D24,DB!A:K,11,0),"")</f>
        <v/>
      </c>
      <c r="C24" s="37"/>
      <c r="D24" s="37"/>
      <c r="E24" s="37"/>
      <c r="F24" s="38"/>
      <c r="G24" s="105">
        <f ca="1">IFERROR(NOW()-F24,"")</f>
        <v>45991.440478703706</v>
      </c>
      <c r="H24" s="38"/>
      <c r="I24" s="155" t="str">
        <f>IFERROR(VLOOKUP(D24,DB!A:F,6,0),"")</f>
        <v/>
      </c>
      <c r="J24" s="155" t="str">
        <f>IFERROR(VLOOKUP(D24,DB!A:G,7,0),"")</f>
        <v/>
      </c>
      <c r="K24" s="37"/>
      <c r="L24" s="155" t="str">
        <f>IFERROR(VLOOKUP(D24,DB!A:I,9,0),"")</f>
        <v/>
      </c>
    </row>
    <row r="25" spans="1:12">
      <c r="A25" s="37"/>
      <c r="B25" s="155" t="str">
        <f>IFERROR(VLOOKUP(D25,DB!A:K,11,0),"")</f>
        <v/>
      </c>
      <c r="C25" s="37"/>
      <c r="D25" s="37"/>
      <c r="E25" s="37"/>
      <c r="F25" s="38"/>
      <c r="G25" s="105">
        <f ca="1">IFERROR(NOW()-F25,"")</f>
        <v>45991.440478703706</v>
      </c>
      <c r="H25" s="38"/>
      <c r="I25" s="155" t="str">
        <f>IFERROR(VLOOKUP(D25,DB!A:F,6,0),"")</f>
        <v/>
      </c>
      <c r="J25" s="155" t="str">
        <f>IFERROR(VLOOKUP(D25,DB!A:G,7,0),"")</f>
        <v/>
      </c>
      <c r="K25" s="37"/>
      <c r="L25" s="155" t="str">
        <f>IFERROR(VLOOKUP(D25,DB!A:I,9,0),"")</f>
        <v/>
      </c>
    </row>
    <row r="26" spans="1:12">
      <c r="A26" s="37"/>
      <c r="B26" s="155" t="str">
        <f>IFERROR(VLOOKUP(D26,DB!A:K,11,0),"")</f>
        <v/>
      </c>
      <c r="C26" s="37"/>
      <c r="D26" s="37"/>
      <c r="E26" s="37"/>
      <c r="F26" s="38"/>
      <c r="G26" s="105">
        <f ca="1">IFERROR(NOW()-F26,"")</f>
        <v>45991.440478703706</v>
      </c>
      <c r="H26" s="38"/>
      <c r="I26" s="155" t="str">
        <f>IFERROR(VLOOKUP(D26,DB!A:F,6,0),"")</f>
        <v/>
      </c>
      <c r="J26" s="155" t="str">
        <f>IFERROR(VLOOKUP(D26,DB!A:G,7,0),"")</f>
        <v/>
      </c>
      <c r="K26" s="37"/>
      <c r="L26" s="155" t="str">
        <f>IFERROR(VLOOKUP(D26,DB!A:I,9,0),"")</f>
        <v/>
      </c>
    </row>
    <row r="27" spans="1:12">
      <c r="A27" s="37"/>
      <c r="B27" s="155" t="str">
        <f>IFERROR(VLOOKUP(D27,DB!A:K,11,0),"")</f>
        <v/>
      </c>
      <c r="C27" s="37"/>
      <c r="D27" s="37"/>
      <c r="E27" s="37"/>
      <c r="F27" s="38"/>
      <c r="G27" s="105">
        <f ca="1">IFERROR(NOW()-F27,"")</f>
        <v>45991.440478703706</v>
      </c>
      <c r="H27" s="38"/>
      <c r="I27" s="155" t="str">
        <f>IFERROR(VLOOKUP(D27,DB!A:F,6,0),"")</f>
        <v/>
      </c>
      <c r="J27" s="155" t="str">
        <f>IFERROR(VLOOKUP(D27,DB!A:G,7,0),"")</f>
        <v/>
      </c>
      <c r="K27" s="37"/>
      <c r="L27" s="155" t="str">
        <f>IFERROR(VLOOKUP(D27,DB!A:I,9,0),"")</f>
        <v/>
      </c>
    </row>
    <row r="28" spans="1:12">
      <c r="A28" s="37"/>
      <c r="B28" s="155" t="str">
        <f>IFERROR(VLOOKUP(D28,DB!A:K,11,0),"")</f>
        <v/>
      </c>
      <c r="C28" s="37"/>
      <c r="D28" s="37"/>
      <c r="E28" s="37"/>
      <c r="F28" s="38"/>
      <c r="G28" s="105">
        <f ca="1">IFERROR(NOW()-F28,"")</f>
        <v>45991.440478703706</v>
      </c>
      <c r="H28" s="38"/>
      <c r="I28" s="155" t="str">
        <f>IFERROR(VLOOKUP(D28,DB!A:F,6,0),"")</f>
        <v/>
      </c>
      <c r="J28" s="155" t="str">
        <f>IFERROR(VLOOKUP(D28,DB!A:G,7,0),"")</f>
        <v/>
      </c>
      <c r="K28" s="37"/>
      <c r="L28" s="155" t="str">
        <f>IFERROR(VLOOKUP(D28,DB!A:I,9,0),"")</f>
        <v/>
      </c>
    </row>
    <row r="29" spans="1:12">
      <c r="A29" s="37"/>
      <c r="B29" s="155" t="str">
        <f>IFERROR(VLOOKUP(D29,DB!A:K,11,0),"")</f>
        <v/>
      </c>
      <c r="C29" s="37"/>
      <c r="D29" s="37"/>
      <c r="E29" s="37"/>
      <c r="F29" s="38"/>
      <c r="G29" s="105">
        <f ca="1">IFERROR(NOW()-F29,"")</f>
        <v>45991.440478703706</v>
      </c>
      <c r="H29" s="38"/>
      <c r="I29" s="155" t="str">
        <f>IFERROR(VLOOKUP(D29,DB!A:F,6,0),"")</f>
        <v/>
      </c>
      <c r="J29" s="155" t="str">
        <f>IFERROR(VLOOKUP(D29,DB!A:G,7,0),"")</f>
        <v/>
      </c>
      <c r="K29" s="37"/>
      <c r="L29" s="155" t="str">
        <f>IFERROR(VLOOKUP(D29,DB!A:I,9,0),"")</f>
        <v/>
      </c>
    </row>
    <row r="30" spans="1:12">
      <c r="A30" s="37"/>
      <c r="B30" s="155" t="str">
        <f>IFERROR(VLOOKUP(D30,DB!A:K,11,0),"")</f>
        <v/>
      </c>
      <c r="C30" s="37"/>
      <c r="D30" s="37"/>
      <c r="E30" s="37"/>
      <c r="F30" s="38"/>
      <c r="G30" s="105">
        <f ca="1">IFERROR(NOW()-F30,"")</f>
        <v>45991.440478703706</v>
      </c>
      <c r="H30" s="38"/>
      <c r="I30" s="155" t="str">
        <f>IFERROR(VLOOKUP(D30,DB!A:F,6,0),"")</f>
        <v/>
      </c>
      <c r="J30" s="155" t="str">
        <f>IFERROR(VLOOKUP(D30,DB!A:G,7,0),"")</f>
        <v/>
      </c>
      <c r="K30" s="37"/>
      <c r="L30" s="155" t="str">
        <f>IFERROR(VLOOKUP(D30,DB!A:I,9,0),"")</f>
        <v/>
      </c>
    </row>
    <row r="31" spans="1:12">
      <c r="A31" s="37"/>
      <c r="B31" s="155" t="str">
        <f>IFERROR(VLOOKUP(D31,DB!A:K,11,0),"")</f>
        <v/>
      </c>
      <c r="C31" s="37"/>
      <c r="D31" s="37"/>
      <c r="E31" s="37"/>
      <c r="F31" s="38"/>
      <c r="G31" s="105">
        <f ca="1">IFERROR(NOW()-F31,"")</f>
        <v>45991.440478703706</v>
      </c>
      <c r="H31" s="38"/>
      <c r="I31" s="155" t="str">
        <f>IFERROR(VLOOKUP(D31,DB!A:F,6,0),"")</f>
        <v/>
      </c>
      <c r="J31" s="155" t="str">
        <f>IFERROR(VLOOKUP(D31,DB!A:G,7,0),"")</f>
        <v/>
      </c>
      <c r="K31" s="37"/>
      <c r="L31" s="155" t="str">
        <f>IFERROR(VLOOKUP(D31,DB!A:I,9,0),"")</f>
        <v/>
      </c>
    </row>
    <row r="32" spans="1:12">
      <c r="A32" s="37"/>
      <c r="B32" s="155" t="str">
        <f>IFERROR(VLOOKUP(D32,DB!A:K,11,0),"")</f>
        <v/>
      </c>
      <c r="C32" s="37"/>
      <c r="D32" s="37"/>
      <c r="E32" s="37"/>
      <c r="F32" s="38"/>
      <c r="G32" s="138">
        <f ca="1">IFERROR(NOW()-F32,"")</f>
        <v>45991.440478703706</v>
      </c>
      <c r="H32" s="38"/>
      <c r="I32" s="155" t="str">
        <f>IFERROR(VLOOKUP(D32,DB!A:F,6,0),"")</f>
        <v/>
      </c>
      <c r="J32" s="155" t="str">
        <f>IFERROR(VLOOKUP(D32,DB!A:G,7,0),"")</f>
        <v/>
      </c>
      <c r="K32" s="37"/>
      <c r="L32" s="155" t="str">
        <f>IFERROR(VLOOKUP(D32,DB!A:I,9,0),"")</f>
        <v/>
      </c>
    </row>
    <row r="33" spans="1:12">
      <c r="A33" s="37"/>
      <c r="B33" s="155" t="str">
        <f>IFERROR(VLOOKUP(D33,DB!A:K,11,0),"")</f>
        <v/>
      </c>
      <c r="C33" s="37"/>
      <c r="D33" s="37"/>
      <c r="E33" s="37"/>
      <c r="F33" s="38"/>
      <c r="G33" s="138">
        <f ca="1">IFERROR(NOW()-F33,"")</f>
        <v>45991.440478703706</v>
      </c>
      <c r="H33" s="38"/>
      <c r="I33" s="155" t="str">
        <f>IFERROR(VLOOKUP(D33,DB!A:F,6,0),"")</f>
        <v/>
      </c>
      <c r="J33" s="155" t="str">
        <f>IFERROR(VLOOKUP(D33,DB!A:G,7,0),"")</f>
        <v/>
      </c>
      <c r="K33" s="37"/>
      <c r="L33" s="155" t="str">
        <f>IFERROR(VLOOKUP(D33,DB!A:I,9,0),"")</f>
        <v/>
      </c>
    </row>
    <row r="34" spans="1:12">
      <c r="A34" s="37"/>
      <c r="B34" s="155" t="str">
        <f>IFERROR(VLOOKUP(D34,DB!A:K,11,0),"")</f>
        <v/>
      </c>
      <c r="C34" s="37"/>
      <c r="D34" s="37"/>
      <c r="E34" s="37"/>
      <c r="F34" s="38"/>
      <c r="G34" s="138">
        <f ca="1">IFERROR(NOW()-F34,"")</f>
        <v>45991.440478703706</v>
      </c>
      <c r="H34" s="38"/>
      <c r="I34" s="155" t="str">
        <f>IFERROR(VLOOKUP(D34,DB!A:F,6,0),"")</f>
        <v/>
      </c>
      <c r="J34" s="155" t="str">
        <f>IFERROR(VLOOKUP(D34,DB!A:G,7,0),"")</f>
        <v/>
      </c>
      <c r="K34" s="37"/>
      <c r="L34" s="155" t="str">
        <f>IFERROR(VLOOKUP(D34,DB!A:I,9,0),"")</f>
        <v/>
      </c>
    </row>
    <row r="35" spans="1:12">
      <c r="A35" s="37"/>
      <c r="B35" s="155" t="str">
        <f>IFERROR(VLOOKUP(D35,DB!A:K,11,0),"")</f>
        <v/>
      </c>
      <c r="C35" s="37"/>
      <c r="D35" s="37"/>
      <c r="E35" s="37"/>
      <c r="F35" s="38"/>
      <c r="G35" s="138">
        <f ca="1">IFERROR(NOW()-F35,"")</f>
        <v>45991.440478703706</v>
      </c>
      <c r="H35" s="38"/>
      <c r="I35" s="155" t="str">
        <f>IFERROR(VLOOKUP(D35,DB!A:F,6,0),"")</f>
        <v/>
      </c>
      <c r="J35" s="155" t="str">
        <f>IFERROR(VLOOKUP(D35,DB!A:G,7,0),"")</f>
        <v/>
      </c>
      <c r="K35" s="37"/>
      <c r="L35" s="155" t="str">
        <f>IFERROR(VLOOKUP(D35,DB!A:I,9,0),"")</f>
        <v/>
      </c>
    </row>
    <row r="36" spans="1:12">
      <c r="A36" s="37"/>
      <c r="B36" s="155" t="str">
        <f>IFERROR(VLOOKUP(D36,DB!A:K,11,0),"")</f>
        <v/>
      </c>
      <c r="C36" s="37"/>
      <c r="D36" s="37"/>
      <c r="E36" s="37"/>
      <c r="F36" s="38"/>
      <c r="G36" s="138">
        <f ca="1">IFERROR(NOW()-F36,"")</f>
        <v>45991.440478703706</v>
      </c>
      <c r="H36" s="38"/>
      <c r="I36" s="155" t="str">
        <f>IFERROR(VLOOKUP(D36,DB!A:F,6,0),"")</f>
        <v/>
      </c>
      <c r="J36" s="155" t="str">
        <f>IFERROR(VLOOKUP(D36,DB!A:G,7,0),"")</f>
        <v/>
      </c>
      <c r="K36" s="37"/>
      <c r="L36" s="155" t="str">
        <f>IFERROR(VLOOKUP(D36,DB!A:I,9,0),"")</f>
        <v/>
      </c>
    </row>
    <row r="37" spans="1:12">
      <c r="A37" s="37"/>
      <c r="B37" s="155" t="str">
        <f>IFERROR(VLOOKUP(D37,DB!A:K,11,0),"")</f>
        <v/>
      </c>
      <c r="C37" s="37"/>
      <c r="D37" s="37"/>
      <c r="E37" s="37"/>
      <c r="F37" s="38"/>
      <c r="G37" s="138">
        <f ca="1">IFERROR(NOW()-F37,"")</f>
        <v>45991.440478703706</v>
      </c>
      <c r="H37" s="38"/>
      <c r="I37" s="155" t="str">
        <f>IFERROR(VLOOKUP(D37,DB!A:F,6,0),"")</f>
        <v/>
      </c>
      <c r="J37" s="155" t="str">
        <f>IFERROR(VLOOKUP(D37,DB!A:G,7,0),"")</f>
        <v/>
      </c>
      <c r="K37" s="37"/>
      <c r="L37" s="155" t="str">
        <f>IFERROR(VLOOKUP(D37,DB!A:I,9,0),"")</f>
        <v/>
      </c>
    </row>
    <row r="38" spans="1:12">
      <c r="A38" s="37"/>
      <c r="B38" s="155" t="str">
        <f>IFERROR(VLOOKUP(D38,DB!A:K,11,0),"")</f>
        <v/>
      </c>
      <c r="C38" s="37"/>
      <c r="D38" s="37"/>
      <c r="E38" s="37"/>
      <c r="F38" s="38"/>
      <c r="G38" s="138">
        <f ca="1">IFERROR(NOW()-F38,"")</f>
        <v>45991.440478703706</v>
      </c>
      <c r="H38" s="38"/>
      <c r="I38" s="155" t="str">
        <f>IFERROR(VLOOKUP(D38,DB!A:F,6,0),"")</f>
        <v/>
      </c>
      <c r="J38" s="155" t="str">
        <f>IFERROR(VLOOKUP(D38,DB!A:G,7,0),"")</f>
        <v/>
      </c>
      <c r="K38" s="37"/>
      <c r="L38" s="155" t="str">
        <f>IFERROR(VLOOKUP(D38,DB!A:I,9,0),"")</f>
        <v/>
      </c>
    </row>
    <row r="39" spans="1:12">
      <c r="A39" s="37"/>
      <c r="B39" s="155" t="str">
        <f>IFERROR(VLOOKUP(D39,DB!A:K,11,0),"")</f>
        <v/>
      </c>
      <c r="C39" s="37"/>
      <c r="D39" s="37"/>
      <c r="E39" s="37"/>
      <c r="F39" s="38"/>
      <c r="G39" s="138">
        <f ca="1">IFERROR(NOW()-F39,"")</f>
        <v>45991.440478703706</v>
      </c>
      <c r="H39" s="38"/>
      <c r="I39" s="155" t="str">
        <f>IFERROR(VLOOKUP(D39,DB!A:F,6,0),"")</f>
        <v/>
      </c>
      <c r="J39" s="155" t="str">
        <f>IFERROR(VLOOKUP(D39,DB!A:G,7,0),"")</f>
        <v/>
      </c>
      <c r="K39" s="37"/>
      <c r="L39" s="155" t="str">
        <f>IFERROR(VLOOKUP(D39,DB!A:I,9,0),"")</f>
        <v/>
      </c>
    </row>
    <row r="40" spans="1:12">
      <c r="A40" s="37"/>
      <c r="B40" s="155" t="str">
        <f>IFERROR(VLOOKUP(D40,DB!A:K,11,0),"")</f>
        <v/>
      </c>
      <c r="C40" s="37"/>
      <c r="D40" s="37"/>
      <c r="E40" s="37"/>
      <c r="F40" s="38"/>
      <c r="G40" s="138">
        <f ca="1">IFERROR(NOW()-F40,"")</f>
        <v>45991.440478703706</v>
      </c>
      <c r="H40" s="38"/>
      <c r="I40" s="155" t="str">
        <f>IFERROR(VLOOKUP(D40,DB!A:F,6,0),"")</f>
        <v/>
      </c>
      <c r="J40" s="155" t="str">
        <f>IFERROR(VLOOKUP(D40,DB!A:G,7,0),"")</f>
        <v/>
      </c>
      <c r="K40" s="37"/>
      <c r="L40" s="155" t="str">
        <f>IFERROR(VLOOKUP(D40,DB!A:I,9,0),"")</f>
        <v/>
      </c>
    </row>
    <row r="41" spans="1:12">
      <c r="A41" s="37"/>
      <c r="B41" s="155" t="str">
        <f>IFERROR(VLOOKUP(D41,DB!A:K,11,0),"")</f>
        <v/>
      </c>
      <c r="C41" s="37"/>
      <c r="D41" s="37"/>
      <c r="E41" s="37"/>
      <c r="F41" s="38"/>
      <c r="G41" s="138">
        <f ca="1">IFERROR(NOW()-F41,"")</f>
        <v>45991.440478703706</v>
      </c>
      <c r="H41" s="38"/>
      <c r="I41" s="155" t="str">
        <f>IFERROR(VLOOKUP(D41,DB!A:F,6,0),"")</f>
        <v/>
      </c>
      <c r="J41" s="155" t="str">
        <f>IFERROR(VLOOKUP(D41,DB!A:G,7,0),"")</f>
        <v/>
      </c>
      <c r="K41" s="37"/>
      <c r="L41" s="155" t="str">
        <f>IFERROR(VLOOKUP(D41,DB!A:I,9,0),"")</f>
        <v/>
      </c>
    </row>
    <row r="42" spans="1:12">
      <c r="A42" s="37"/>
      <c r="B42" s="155" t="str">
        <f>IFERROR(VLOOKUP(D42,DB!A:K,11,0),"")</f>
        <v/>
      </c>
      <c r="C42" s="37"/>
      <c r="D42" s="37"/>
      <c r="E42" s="37"/>
      <c r="F42" s="38"/>
      <c r="G42" s="138">
        <f ca="1">IFERROR(NOW()-F42,"")</f>
        <v>45991.440478703706</v>
      </c>
      <c r="H42" s="38"/>
      <c r="I42" s="155" t="str">
        <f>IFERROR(VLOOKUP(D42,DB!A:F,6,0),"")</f>
        <v/>
      </c>
      <c r="J42" s="155" t="str">
        <f>IFERROR(VLOOKUP(D42,DB!A:G,7,0),"")</f>
        <v/>
      </c>
      <c r="K42" s="37"/>
      <c r="L42" s="155" t="str">
        <f>IFERROR(VLOOKUP(D42,DB!A:I,9,0),"")</f>
        <v/>
      </c>
    </row>
    <row r="43" spans="1:12">
      <c r="A43" s="37"/>
      <c r="B43" s="155" t="str">
        <f>IFERROR(VLOOKUP(D43,DB!A:K,11,0),"")</f>
        <v/>
      </c>
      <c r="C43" s="37"/>
      <c r="D43" s="37"/>
      <c r="E43" s="37"/>
      <c r="F43" s="38"/>
      <c r="G43" s="138">
        <f ca="1">IFERROR(NOW()-F43,"")</f>
        <v>45991.440478703706</v>
      </c>
      <c r="H43" s="38"/>
      <c r="I43" s="155" t="str">
        <f>IFERROR(VLOOKUP(D43,DB!A:F,6,0),"")</f>
        <v/>
      </c>
      <c r="J43" s="155" t="str">
        <f>IFERROR(VLOOKUP(D43,DB!A:G,7,0),"")</f>
        <v/>
      </c>
      <c r="K43" s="37"/>
      <c r="L43" s="155" t="str">
        <f>IFERROR(VLOOKUP(D43,DB!A:I,9,0),"")</f>
        <v/>
      </c>
    </row>
    <row r="44" spans="1:12">
      <c r="A44" s="37"/>
      <c r="B44" s="155" t="str">
        <f>IFERROR(VLOOKUP(D44,DB!A:K,11,0),"")</f>
        <v/>
      </c>
      <c r="C44" s="37"/>
      <c r="D44" s="37"/>
      <c r="E44" s="37"/>
      <c r="F44" s="38"/>
      <c r="G44" s="138">
        <f ca="1">IFERROR(NOW()-F44,"")</f>
        <v>45991.440478703706</v>
      </c>
      <c r="H44" s="38"/>
      <c r="I44" s="155" t="str">
        <f>IFERROR(VLOOKUP(D44,DB!A:F,6,0),"")</f>
        <v/>
      </c>
      <c r="J44" s="155" t="str">
        <f>IFERROR(VLOOKUP(D44,DB!A:G,7,0),"")</f>
        <v/>
      </c>
      <c r="K44" s="37"/>
      <c r="L44" s="155" t="str">
        <f>IFERROR(VLOOKUP(D44,DB!A:I,9,0),"")</f>
        <v/>
      </c>
    </row>
    <row r="45" spans="1:12">
      <c r="A45" s="37"/>
      <c r="B45" s="155" t="str">
        <f>IFERROR(VLOOKUP(D45,DB!A:K,11,0),"")</f>
        <v/>
      </c>
      <c r="C45" s="37"/>
      <c r="D45" s="37"/>
      <c r="E45" s="37"/>
      <c r="F45" s="38"/>
      <c r="G45" s="138">
        <f ca="1">IFERROR(NOW()-F45,"")</f>
        <v>45991.440478703706</v>
      </c>
      <c r="H45" s="38"/>
      <c r="I45" s="155" t="str">
        <f>IFERROR(VLOOKUP(D45,DB!A:F,6,0),"")</f>
        <v/>
      </c>
      <c r="J45" s="155" t="str">
        <f>IFERROR(VLOOKUP(D45,DB!A:G,7,0),"")</f>
        <v/>
      </c>
      <c r="K45" s="37"/>
      <c r="L45" s="155" t="str">
        <f>IFERROR(VLOOKUP(D45,DB!A:I,9,0),"")</f>
        <v/>
      </c>
    </row>
    <row r="46" spans="1:12">
      <c r="A46" s="37"/>
      <c r="B46" s="155" t="str">
        <f>IFERROR(VLOOKUP(D46,DB!A:K,11,0),"")</f>
        <v/>
      </c>
      <c r="C46" s="37"/>
      <c r="D46" s="37"/>
      <c r="E46" s="37"/>
      <c r="F46" s="38"/>
      <c r="G46" s="138">
        <f ca="1">IFERROR(NOW()-F46,"")</f>
        <v>45991.440478703706</v>
      </c>
      <c r="H46" s="38"/>
      <c r="I46" s="155" t="str">
        <f>IFERROR(VLOOKUP(D46,DB!A:F,6,0),"")</f>
        <v/>
      </c>
      <c r="J46" s="155" t="str">
        <f>IFERROR(VLOOKUP(D46,DB!A:G,7,0),"")</f>
        <v/>
      </c>
      <c r="K46" s="37"/>
      <c r="L46" s="155" t="str">
        <f>IFERROR(VLOOKUP(D46,DB!A:I,9,0),"")</f>
        <v/>
      </c>
    </row>
    <row r="47" spans="1:12">
      <c r="A47" s="37"/>
      <c r="B47" s="155" t="str">
        <f>IFERROR(VLOOKUP(D47,DB!A:K,11,0),"")</f>
        <v/>
      </c>
      <c r="C47" s="37"/>
      <c r="D47" s="37"/>
      <c r="E47" s="37"/>
      <c r="F47" s="38"/>
      <c r="G47" s="138">
        <f ca="1">IFERROR(NOW()-F47,"")</f>
        <v>45991.440478703706</v>
      </c>
      <c r="H47" s="38"/>
      <c r="I47" s="155" t="str">
        <f>IFERROR(VLOOKUP(D47,DB!A:F,6,0),"")</f>
        <v/>
      </c>
      <c r="J47" s="155" t="str">
        <f>IFERROR(VLOOKUP(D47,DB!A:G,7,0),"")</f>
        <v/>
      </c>
      <c r="K47" s="37"/>
      <c r="L47" s="155" t="str">
        <f>IFERROR(VLOOKUP(D47,DB!A:I,9,0),"")</f>
        <v/>
      </c>
    </row>
    <row r="48" spans="1:12">
      <c r="A48" s="37"/>
      <c r="B48" s="155" t="str">
        <f>IFERROR(VLOOKUP(D48,DB!A:K,11,0),"")</f>
        <v/>
      </c>
      <c r="C48" s="37"/>
      <c r="D48" s="37"/>
      <c r="E48" s="37"/>
      <c r="F48" s="38"/>
      <c r="G48" s="138">
        <f ca="1">IFERROR(NOW()-F48,"")</f>
        <v>45991.440478703706</v>
      </c>
      <c r="H48" s="38"/>
      <c r="I48" s="155" t="str">
        <f>IFERROR(VLOOKUP(D48,DB!A:F,6,0),"")</f>
        <v/>
      </c>
      <c r="J48" s="155" t="str">
        <f>IFERROR(VLOOKUP(D48,DB!A:G,7,0),"")</f>
        <v/>
      </c>
      <c r="K48" s="37"/>
      <c r="L48" s="155" t="str">
        <f>IFERROR(VLOOKUP(D48,DB!A:I,9,0),"")</f>
        <v/>
      </c>
    </row>
    <row r="49" spans="1:12">
      <c r="A49" s="37"/>
      <c r="B49" s="155" t="str">
        <f>IFERROR(VLOOKUP(D49,DB!A:K,11,0),"")</f>
        <v/>
      </c>
      <c r="C49" s="37"/>
      <c r="D49" s="37"/>
      <c r="E49" s="37"/>
      <c r="F49" s="38"/>
      <c r="G49" s="138">
        <f ca="1">IFERROR(NOW()-F49,"")</f>
        <v>45991.440478703706</v>
      </c>
      <c r="H49" s="38"/>
      <c r="I49" s="155" t="str">
        <f>IFERROR(VLOOKUP(D49,DB!A:F,6,0),"")</f>
        <v/>
      </c>
      <c r="J49" s="155" t="str">
        <f>IFERROR(VLOOKUP(D49,DB!A:G,7,0),"")</f>
        <v/>
      </c>
      <c r="K49" s="37"/>
      <c r="L49" s="155" t="str">
        <f>IFERROR(VLOOKUP(D49,DB!A:I,9,0),"")</f>
        <v/>
      </c>
    </row>
    <row r="50" spans="1:12">
      <c r="A50" s="37"/>
      <c r="B50" s="155" t="str">
        <f>IFERROR(VLOOKUP(D50,DB!A:K,11,0),"")</f>
        <v/>
      </c>
      <c r="C50" s="37"/>
      <c r="D50" s="37"/>
      <c r="E50" s="37"/>
      <c r="F50" s="38"/>
      <c r="G50" s="138">
        <f ca="1">IFERROR(NOW()-F50,"")</f>
        <v>45991.440478703706</v>
      </c>
      <c r="H50" s="38"/>
      <c r="I50" s="155" t="str">
        <f>IFERROR(VLOOKUP(D50,DB!A:F,6,0),"")</f>
        <v/>
      </c>
      <c r="J50" s="155" t="str">
        <f>IFERROR(VLOOKUP(D50,DB!A:G,7,0),"")</f>
        <v/>
      </c>
      <c r="K50" s="37"/>
      <c r="L50" s="155" t="str">
        <f>IFERROR(VLOOKUP(D50,DB!A:I,9,0),"")</f>
        <v/>
      </c>
    </row>
    <row r="51" spans="1:12">
      <c r="A51" s="37"/>
      <c r="B51" s="155" t="str">
        <f>IFERROR(VLOOKUP(D51,DB!A:K,11,0),"")</f>
        <v/>
      </c>
      <c r="C51" s="37"/>
      <c r="D51" s="37"/>
      <c r="E51" s="37"/>
      <c r="F51" s="38"/>
      <c r="G51" s="138">
        <f ca="1">IFERROR(NOW()-F51,"")</f>
        <v>45991.440478703706</v>
      </c>
      <c r="H51" s="38"/>
      <c r="I51" s="155" t="str">
        <f>IFERROR(VLOOKUP(D51,DB!A:F,6,0),"")</f>
        <v/>
      </c>
      <c r="J51" s="155" t="str">
        <f>IFERROR(VLOOKUP(D51,DB!A:G,7,0),"")</f>
        <v/>
      </c>
      <c r="K51" s="37"/>
      <c r="L51" s="155" t="str">
        <f>IFERROR(VLOOKUP(D51,DB!A:I,9,0),"")</f>
        <v/>
      </c>
    </row>
    <row r="52" spans="1:12">
      <c r="A52" s="37"/>
      <c r="B52" s="155" t="str">
        <f>IFERROR(VLOOKUP(D52,DB!A:K,11,0),"")</f>
        <v/>
      </c>
      <c r="C52" s="37"/>
      <c r="D52" s="37"/>
      <c r="E52" s="37"/>
      <c r="F52" s="38"/>
      <c r="G52" s="138">
        <f ca="1">IFERROR(NOW()-F52,"")</f>
        <v>45991.440478703706</v>
      </c>
      <c r="H52" s="38"/>
      <c r="I52" s="155" t="str">
        <f>IFERROR(VLOOKUP(D52,DB!A:F,6,0),"")</f>
        <v/>
      </c>
      <c r="J52" s="155" t="str">
        <f>IFERROR(VLOOKUP(D52,DB!A:G,7,0),"")</f>
        <v/>
      </c>
      <c r="K52" s="37"/>
      <c r="L52" s="155" t="str">
        <f>IFERROR(VLOOKUP(D52,DB!A:I,9,0),"")</f>
        <v/>
      </c>
    </row>
    <row r="53" spans="1:12">
      <c r="A53" s="37"/>
      <c r="B53" s="155" t="str">
        <f>IFERROR(VLOOKUP(D53,DB!A:K,11,0),"")</f>
        <v/>
      </c>
      <c r="C53" s="37"/>
      <c r="D53" s="37"/>
      <c r="E53" s="37"/>
      <c r="F53" s="38"/>
      <c r="G53" s="138">
        <f ca="1">IFERROR(NOW()-F53,"")</f>
        <v>45991.440478703706</v>
      </c>
      <c r="H53" s="38"/>
      <c r="I53" s="155" t="str">
        <f>IFERROR(VLOOKUP(D53,DB!A:F,6,0),"")</f>
        <v/>
      </c>
      <c r="J53" s="155" t="str">
        <f>IFERROR(VLOOKUP(D53,DB!A:G,7,0),"")</f>
        <v/>
      </c>
      <c r="K53" s="37"/>
      <c r="L53" s="155" t="str">
        <f>IFERROR(VLOOKUP(D53,DB!A:I,9,0),"")</f>
        <v/>
      </c>
    </row>
    <row r="54" spans="1:12">
      <c r="A54" s="37"/>
      <c r="B54" s="155" t="str">
        <f>IFERROR(VLOOKUP(D54,DB!A:K,11,0),"")</f>
        <v/>
      </c>
      <c r="C54" s="37"/>
      <c r="D54" s="37"/>
      <c r="E54" s="37"/>
      <c r="F54" s="38"/>
      <c r="G54" s="138">
        <f ca="1">IFERROR(NOW()-F54,"")</f>
        <v>45991.440478703706</v>
      </c>
      <c r="H54" s="38"/>
      <c r="I54" s="155" t="str">
        <f>IFERROR(VLOOKUP(D54,DB!A:F,6,0),"")</f>
        <v/>
      </c>
      <c r="J54" s="155" t="str">
        <f>IFERROR(VLOOKUP(D54,DB!A:G,7,0),"")</f>
        <v/>
      </c>
      <c r="K54" s="37"/>
      <c r="L54" s="155" t="str">
        <f>IFERROR(VLOOKUP(D54,DB!A:I,9,0),"")</f>
        <v/>
      </c>
    </row>
    <row r="55" spans="1:12">
      <c r="A55" s="37"/>
      <c r="B55" s="155" t="str">
        <f>IFERROR(VLOOKUP(D55,DB!A:K,11,0),"")</f>
        <v/>
      </c>
      <c r="C55" s="37"/>
      <c r="D55" s="37"/>
      <c r="E55" s="37"/>
      <c r="F55" s="38"/>
      <c r="G55" s="138">
        <f ca="1">IFERROR(NOW()-F55,"")</f>
        <v>45991.440478703706</v>
      </c>
      <c r="H55" s="38"/>
      <c r="I55" s="155" t="str">
        <f>IFERROR(VLOOKUP(D55,DB!A:F,6,0),"")</f>
        <v/>
      </c>
      <c r="J55" s="155" t="str">
        <f>IFERROR(VLOOKUP(D55,DB!A:G,7,0),"")</f>
        <v/>
      </c>
      <c r="K55" s="37"/>
      <c r="L55" s="155" t="str">
        <f>IFERROR(VLOOKUP(D55,DB!A:I,9,0),"")</f>
        <v/>
      </c>
    </row>
    <row r="56" spans="1:12">
      <c r="A56" s="37"/>
      <c r="B56" s="155" t="str">
        <f>IFERROR(VLOOKUP(D56,DB!A:K,11,0),"")</f>
        <v/>
      </c>
      <c r="C56" s="37"/>
      <c r="D56" s="37"/>
      <c r="E56" s="37"/>
      <c r="F56" s="38"/>
      <c r="G56" s="138">
        <f ca="1">IFERROR(NOW()-F56,"")</f>
        <v>45991.440478703706</v>
      </c>
      <c r="H56" s="38"/>
      <c r="I56" s="155" t="str">
        <f>IFERROR(VLOOKUP(D56,DB!A:F,6,0),"")</f>
        <v/>
      </c>
      <c r="J56" s="155" t="str">
        <f>IFERROR(VLOOKUP(D56,DB!A:G,7,0),"")</f>
        <v/>
      </c>
      <c r="K56" s="37"/>
      <c r="L56" s="155" t="str">
        <f>IFERROR(VLOOKUP(D56,DB!A:I,9,0),"")</f>
        <v/>
      </c>
    </row>
    <row r="57" spans="1:12">
      <c r="A57" s="37"/>
      <c r="B57" s="155" t="str">
        <f>IFERROR(VLOOKUP(D57,DB!A:K,11,0),"")</f>
        <v/>
      </c>
      <c r="C57" s="37"/>
      <c r="D57" s="37"/>
      <c r="E57" s="37"/>
      <c r="F57" s="38"/>
      <c r="G57" s="138">
        <f ca="1">IFERROR(NOW()-F57,"")</f>
        <v>45991.440478703706</v>
      </c>
      <c r="H57" s="38"/>
      <c r="I57" s="155" t="str">
        <f>IFERROR(VLOOKUP(D57,DB!A:F,6,0),"")</f>
        <v/>
      </c>
      <c r="J57" s="155" t="str">
        <f>IFERROR(VLOOKUP(D57,DB!A:G,7,0),"")</f>
        <v/>
      </c>
      <c r="K57" s="37"/>
      <c r="L57" s="155" t="str">
        <f>IFERROR(VLOOKUP(D57,DB!A:I,9,0),"")</f>
        <v/>
      </c>
    </row>
    <row r="58" spans="1:12">
      <c r="A58" s="37"/>
      <c r="B58" s="155" t="str">
        <f>IFERROR(VLOOKUP(D58,DB!A:K,11,0),"")</f>
        <v/>
      </c>
      <c r="C58" s="37"/>
      <c r="D58" s="37"/>
      <c r="E58" s="37"/>
      <c r="F58" s="38"/>
      <c r="G58" s="138">
        <f ca="1">IFERROR(NOW()-F58,"")</f>
        <v>45991.440478703706</v>
      </c>
      <c r="H58" s="38"/>
      <c r="I58" s="155" t="str">
        <f>IFERROR(VLOOKUP(D58,DB!A:F,6,0),"")</f>
        <v/>
      </c>
      <c r="J58" s="155" t="str">
        <f>IFERROR(VLOOKUP(D58,DB!A:G,7,0),"")</f>
        <v/>
      </c>
      <c r="K58" s="37"/>
      <c r="L58" s="155" t="str">
        <f>IFERROR(VLOOKUP(D58,DB!A:I,9,0),"")</f>
        <v/>
      </c>
    </row>
    <row r="59" spans="1:12">
      <c r="A59" s="37"/>
      <c r="B59" s="155" t="str">
        <f>IFERROR(VLOOKUP(D59,DB!A:K,11,0),"")</f>
        <v/>
      </c>
      <c r="C59" s="37"/>
      <c r="D59" s="37"/>
      <c r="E59" s="37"/>
      <c r="F59" s="38"/>
      <c r="G59" s="138">
        <f ca="1">IFERROR(NOW()-F59,"")</f>
        <v>45991.440478703706</v>
      </c>
      <c r="H59" s="38"/>
      <c r="I59" s="155" t="str">
        <f>IFERROR(VLOOKUP(D59,DB!A:F,6,0),"")</f>
        <v/>
      </c>
      <c r="J59" s="155" t="str">
        <f>IFERROR(VLOOKUP(D59,DB!A:G,7,0),"")</f>
        <v/>
      </c>
      <c r="K59" s="37"/>
      <c r="L59" s="155" t="str">
        <f>IFERROR(VLOOKUP(D59,DB!A:I,9,0),"")</f>
        <v/>
      </c>
    </row>
    <row r="60" spans="1:12">
      <c r="A60" s="37"/>
      <c r="B60" s="155" t="str">
        <f>IFERROR(VLOOKUP(D60,DB!A:K,11,0),"")</f>
        <v/>
      </c>
      <c r="C60" s="37"/>
      <c r="D60" s="37"/>
      <c r="E60" s="37"/>
      <c r="F60" s="38"/>
      <c r="G60" s="138">
        <f ca="1">IFERROR(NOW()-F60,"")</f>
        <v>45991.440478703706</v>
      </c>
      <c r="H60" s="38"/>
      <c r="I60" s="155" t="str">
        <f>IFERROR(VLOOKUP(D60,DB!A:F,6,0),"")</f>
        <v/>
      </c>
      <c r="J60" s="155" t="str">
        <f>IFERROR(VLOOKUP(D60,DB!A:G,7,0),"")</f>
        <v/>
      </c>
      <c r="K60" s="37"/>
      <c r="L60" s="155" t="str">
        <f>IFERROR(VLOOKUP(D60,DB!A:I,9,0),"")</f>
        <v/>
      </c>
    </row>
    <row r="61" spans="1:12">
      <c r="A61" s="37"/>
      <c r="B61" s="155" t="str">
        <f>IFERROR(VLOOKUP(D61,DB!A:K,11,0),"")</f>
        <v/>
      </c>
      <c r="C61" s="37"/>
      <c r="D61" s="37"/>
      <c r="E61" s="37"/>
      <c r="F61" s="38"/>
      <c r="G61" s="138">
        <f ca="1">IFERROR(NOW()-F61,"")</f>
        <v>45991.440478703706</v>
      </c>
      <c r="H61" s="38"/>
      <c r="I61" s="155" t="str">
        <f>IFERROR(VLOOKUP(D61,DB!A:F,6,0),"")</f>
        <v/>
      </c>
      <c r="J61" s="155" t="str">
        <f>IFERROR(VLOOKUP(D61,DB!A:G,7,0),"")</f>
        <v/>
      </c>
      <c r="K61" s="37"/>
      <c r="L61" s="155" t="str">
        <f>IFERROR(VLOOKUP(D61,DB!A:I,9,0),"")</f>
        <v/>
      </c>
    </row>
    <row r="62" spans="1:12">
      <c r="A62" s="37"/>
      <c r="B62" s="155" t="str">
        <f>IFERROR(VLOOKUP(D62,DB!A:K,11,0),"")</f>
        <v/>
      </c>
      <c r="C62" s="37"/>
      <c r="D62" s="37"/>
      <c r="E62" s="37"/>
      <c r="F62" s="38"/>
      <c r="G62" s="138">
        <f ca="1">IFERROR(NOW()-F62,"")</f>
        <v>45991.440478703706</v>
      </c>
      <c r="H62" s="38"/>
      <c r="I62" s="155" t="str">
        <f>IFERROR(VLOOKUP(D62,DB!A:F,6,0),"")</f>
        <v/>
      </c>
      <c r="J62" s="155" t="str">
        <f>IFERROR(VLOOKUP(D62,DB!A:G,7,0),"")</f>
        <v/>
      </c>
      <c r="K62" s="37"/>
      <c r="L62" s="155" t="str">
        <f>IFERROR(VLOOKUP(D62,DB!A:I,9,0),"")</f>
        <v/>
      </c>
    </row>
    <row r="63" spans="1:12">
      <c r="A63" s="37"/>
      <c r="B63" s="155" t="str">
        <f>IFERROR(VLOOKUP(D63,DB!A:K,11,0),"")</f>
        <v/>
      </c>
      <c r="C63" s="37"/>
      <c r="D63" s="37"/>
      <c r="E63" s="37"/>
      <c r="F63" s="38"/>
      <c r="G63" s="138">
        <f ca="1">IFERROR(NOW()-F63,"")</f>
        <v>45991.440478703706</v>
      </c>
      <c r="H63" s="38"/>
      <c r="I63" s="155" t="str">
        <f>IFERROR(VLOOKUP(D63,DB!A:F,6,0),"")</f>
        <v/>
      </c>
      <c r="J63" s="155" t="str">
        <f>IFERROR(VLOOKUP(D63,DB!A:G,7,0),"")</f>
        <v/>
      </c>
      <c r="K63" s="37"/>
      <c r="L63" s="155" t="str">
        <f>IFERROR(VLOOKUP(D63,DB!A:I,9,0),"")</f>
        <v/>
      </c>
    </row>
    <row r="64" spans="1:12">
      <c r="A64" s="37"/>
      <c r="B64" s="155" t="str">
        <f>IFERROR(VLOOKUP(D64,DB!A:K,11,0),"")</f>
        <v/>
      </c>
      <c r="C64" s="37"/>
      <c r="D64" s="37"/>
      <c r="E64" s="37"/>
      <c r="F64" s="38"/>
      <c r="G64" s="138">
        <f ca="1">IFERROR(NOW()-F64,"")</f>
        <v>45991.440478703706</v>
      </c>
      <c r="H64" s="38"/>
      <c r="I64" s="155" t="str">
        <f>IFERROR(VLOOKUP(D64,DB!A:F,6,0),"")</f>
        <v/>
      </c>
      <c r="J64" s="155" t="str">
        <f>IFERROR(VLOOKUP(D64,DB!A:G,7,0),"")</f>
        <v/>
      </c>
      <c r="K64" s="37"/>
      <c r="L64" s="155" t="str">
        <f>IFERROR(VLOOKUP(D64,DB!A:I,9,0),"")</f>
        <v/>
      </c>
    </row>
    <row r="65" spans="1:12">
      <c r="A65" s="37"/>
      <c r="B65" s="155" t="str">
        <f>IFERROR(VLOOKUP(D65,DB!A:K,11,0),"")</f>
        <v/>
      </c>
      <c r="C65" s="37"/>
      <c r="D65" s="37"/>
      <c r="E65" s="37"/>
      <c r="F65" s="38"/>
      <c r="G65" s="138">
        <f ca="1">IFERROR(NOW()-F65,"")</f>
        <v>45991.440478703706</v>
      </c>
      <c r="H65" s="38"/>
      <c r="I65" s="155" t="str">
        <f>IFERROR(VLOOKUP(D65,DB!A:F,6,0),"")</f>
        <v/>
      </c>
      <c r="J65" s="155" t="str">
        <f>IFERROR(VLOOKUP(D65,DB!A:G,7,0),"")</f>
        <v/>
      </c>
      <c r="K65" s="37"/>
      <c r="L65" s="155" t="str">
        <f>IFERROR(VLOOKUP(D65,DB!A:I,9,0),"")</f>
        <v/>
      </c>
    </row>
    <row r="66" spans="1:12">
      <c r="A66" s="37"/>
      <c r="B66" s="155" t="str">
        <f>IFERROR(VLOOKUP(D66,DB!A:K,11,0),"")</f>
        <v/>
      </c>
      <c r="C66" s="37"/>
      <c r="D66" s="37"/>
      <c r="E66" s="37"/>
      <c r="F66" s="38"/>
      <c r="G66" s="138">
        <f ca="1">IFERROR(NOW()-F66,"")</f>
        <v>45991.440478703706</v>
      </c>
      <c r="H66" s="38"/>
      <c r="I66" s="155" t="str">
        <f>IFERROR(VLOOKUP(D66,DB!A:F,6,0),"")</f>
        <v/>
      </c>
      <c r="J66" s="155" t="str">
        <f>IFERROR(VLOOKUP(D66,DB!A:G,7,0),"")</f>
        <v/>
      </c>
      <c r="K66" s="37"/>
      <c r="L66" s="155" t="str">
        <f>IFERROR(VLOOKUP(D66,DB!A:I,9,0),"")</f>
        <v/>
      </c>
    </row>
    <row r="67" spans="1:12">
      <c r="A67" s="37"/>
      <c r="B67" s="155" t="str">
        <f>IFERROR(VLOOKUP(D67,DB!A:K,11,0),"")</f>
        <v/>
      </c>
      <c r="C67" s="37"/>
      <c r="D67" s="37"/>
      <c r="E67" s="37"/>
      <c r="F67" s="38"/>
      <c r="G67" s="138">
        <f ca="1">IFERROR(NOW()-F67,"")</f>
        <v>45991.440478703706</v>
      </c>
      <c r="H67" s="38"/>
      <c r="I67" s="155" t="str">
        <f>IFERROR(VLOOKUP(D67,DB!A:F,6,0),"")</f>
        <v/>
      </c>
      <c r="J67" s="155" t="str">
        <f>IFERROR(VLOOKUP(D67,DB!A:G,7,0),"")</f>
        <v/>
      </c>
      <c r="K67" s="37"/>
      <c r="L67" s="155" t="str">
        <f>IFERROR(VLOOKUP(D67,DB!A:I,9,0),"")</f>
        <v/>
      </c>
    </row>
    <row r="68" spans="1:12">
      <c r="A68" s="37"/>
      <c r="B68" s="155" t="str">
        <f>IFERROR(VLOOKUP(D68,DB!A:K,11,0),"")</f>
        <v/>
      </c>
      <c r="C68" s="37"/>
      <c r="D68" s="37"/>
      <c r="E68" s="37"/>
      <c r="F68" s="38"/>
      <c r="G68" s="138">
        <f ca="1">IFERROR(NOW()-F68,"")</f>
        <v>45991.440478703706</v>
      </c>
      <c r="H68" s="38"/>
      <c r="I68" s="155" t="str">
        <f>IFERROR(VLOOKUP(D68,DB!A:F,6,0),"")</f>
        <v/>
      </c>
      <c r="J68" s="155" t="str">
        <f>IFERROR(VLOOKUP(D68,DB!A:G,7,0),"")</f>
        <v/>
      </c>
      <c r="K68" s="37"/>
      <c r="L68" s="155" t="str">
        <f>IFERROR(VLOOKUP(D68,DB!A:I,9,0),"")</f>
        <v/>
      </c>
    </row>
    <row r="69" spans="1:12">
      <c r="A69" s="37"/>
      <c r="B69" s="155" t="str">
        <f>IFERROR(VLOOKUP(D69,DB!A:K,11,0),"")</f>
        <v/>
      </c>
      <c r="C69" s="37"/>
      <c r="D69" s="37"/>
      <c r="E69" s="37"/>
      <c r="F69" s="38"/>
      <c r="G69" s="138">
        <f ca="1">IFERROR(NOW()-F69,"")</f>
        <v>45991.440478703706</v>
      </c>
      <c r="H69" s="38"/>
      <c r="I69" s="155" t="str">
        <f>IFERROR(VLOOKUP(D69,DB!A:F,6,0),"")</f>
        <v/>
      </c>
      <c r="J69" s="155" t="str">
        <f>IFERROR(VLOOKUP(D69,DB!A:G,7,0),"")</f>
        <v/>
      </c>
      <c r="K69" s="37"/>
      <c r="L69" s="155" t="str">
        <f>IFERROR(VLOOKUP(D69,DB!A:I,9,0),"")</f>
        <v/>
      </c>
    </row>
    <row r="70" spans="1:12">
      <c r="A70" s="37"/>
      <c r="B70" s="155" t="str">
        <f>IFERROR(VLOOKUP(D70,DB!A:K,11,0),"")</f>
        <v/>
      </c>
      <c r="C70" s="37"/>
      <c r="D70" s="37"/>
      <c r="E70" s="37"/>
      <c r="F70" s="38"/>
      <c r="G70" s="138">
        <f ca="1">IFERROR(NOW()-F70,"")</f>
        <v>45991.440478703706</v>
      </c>
      <c r="H70" s="38"/>
      <c r="I70" s="155" t="str">
        <f>IFERROR(VLOOKUP(D70,DB!A:F,6,0),"")</f>
        <v/>
      </c>
      <c r="J70" s="155" t="str">
        <f>IFERROR(VLOOKUP(D70,DB!A:G,7,0),"")</f>
        <v/>
      </c>
      <c r="K70" s="37"/>
      <c r="L70" s="155" t="str">
        <f>IFERROR(VLOOKUP(D70,DB!A:I,9,0),"")</f>
        <v/>
      </c>
    </row>
    <row r="71" spans="1:12">
      <c r="A71" s="37"/>
      <c r="B71" s="155" t="str">
        <f>IFERROR(VLOOKUP(D71,DB!A:K,11,0),"")</f>
        <v/>
      </c>
      <c r="C71" s="37"/>
      <c r="D71" s="37"/>
      <c r="E71" s="37"/>
      <c r="F71" s="38"/>
      <c r="G71" s="138">
        <f ca="1">IFERROR(NOW()-F71,"")</f>
        <v>45991.440478703706</v>
      </c>
      <c r="H71" s="38"/>
      <c r="I71" s="155" t="str">
        <f>IFERROR(VLOOKUP(D71,DB!A:F,6,0),"")</f>
        <v/>
      </c>
      <c r="J71" s="155" t="str">
        <f>IFERROR(VLOOKUP(D71,DB!A:G,7,0),"")</f>
        <v/>
      </c>
      <c r="K71" s="37"/>
      <c r="L71" s="155" t="str">
        <f>IFERROR(VLOOKUP(D71,DB!A:I,9,0),"")</f>
        <v/>
      </c>
    </row>
    <row r="72" spans="1:12">
      <c r="A72" s="37"/>
      <c r="B72" s="155" t="str">
        <f>IFERROR(VLOOKUP(D72,DB!A:K,11,0),"")</f>
        <v/>
      </c>
      <c r="C72" s="37"/>
      <c r="D72" s="37"/>
      <c r="E72" s="37"/>
      <c r="F72" s="38"/>
      <c r="G72" s="138">
        <f ca="1">IFERROR(NOW()-F72,"")</f>
        <v>45991.440478703706</v>
      </c>
      <c r="H72" s="38"/>
      <c r="I72" s="155" t="str">
        <f>IFERROR(VLOOKUP(D72,DB!A:F,6,0),"")</f>
        <v/>
      </c>
      <c r="J72" s="155" t="str">
        <f>IFERROR(VLOOKUP(D72,DB!A:G,7,0),"")</f>
        <v/>
      </c>
      <c r="K72" s="37"/>
      <c r="L72" s="155" t="str">
        <f>IFERROR(VLOOKUP(D72,DB!A:I,9,0),"")</f>
        <v/>
      </c>
    </row>
    <row r="73" spans="1:12">
      <c r="A73" s="37"/>
      <c r="B73" s="155" t="str">
        <f>IFERROR(VLOOKUP(D73,DB!A:K,11,0),"")</f>
        <v/>
      </c>
      <c r="C73" s="37"/>
      <c r="D73" s="37"/>
      <c r="E73" s="37"/>
      <c r="F73" s="38"/>
      <c r="G73" s="138">
        <f ca="1">IFERROR(NOW()-F73,"")</f>
        <v>45991.440478703706</v>
      </c>
      <c r="H73" s="38"/>
      <c r="I73" s="155" t="str">
        <f>IFERROR(VLOOKUP(D73,DB!A:F,6,0),"")</f>
        <v/>
      </c>
      <c r="J73" s="155" t="str">
        <f>IFERROR(VLOOKUP(D73,DB!A:G,7,0),"")</f>
        <v/>
      </c>
      <c r="K73" s="37"/>
      <c r="L73" s="155" t="str">
        <f>IFERROR(VLOOKUP(D73,DB!A:I,9,0),"")</f>
        <v/>
      </c>
    </row>
    <row r="74" spans="1:12">
      <c r="A74" s="37"/>
      <c r="B74" s="155" t="str">
        <f>IFERROR(VLOOKUP(D74,DB!A:K,11,0),"")</f>
        <v/>
      </c>
      <c r="C74" s="37"/>
      <c r="D74" s="37"/>
      <c r="E74" s="37"/>
      <c r="F74" s="38"/>
      <c r="G74" s="138">
        <f ca="1">IFERROR(NOW()-F74,"")</f>
        <v>45991.440478703706</v>
      </c>
      <c r="H74" s="38"/>
      <c r="I74" s="155" t="str">
        <f>IFERROR(VLOOKUP(D74,DB!A:F,6,0),"")</f>
        <v/>
      </c>
      <c r="J74" s="155" t="str">
        <f>IFERROR(VLOOKUP(D74,DB!A:G,7,0),"")</f>
        <v/>
      </c>
      <c r="K74" s="37"/>
      <c r="L74" s="155" t="str">
        <f>IFERROR(VLOOKUP(D74,DB!A:I,9,0),"")</f>
        <v/>
      </c>
    </row>
    <row r="75" spans="1:12">
      <c r="A75" s="37"/>
      <c r="B75" s="155" t="str">
        <f>IFERROR(VLOOKUP(D75,DB!A:K,11,0),"")</f>
        <v/>
      </c>
      <c r="C75" s="37"/>
      <c r="D75" s="37"/>
      <c r="E75" s="37"/>
      <c r="F75" s="38"/>
      <c r="G75" s="138">
        <f ca="1">IFERROR(NOW()-F75,"")</f>
        <v>45991.440478703706</v>
      </c>
      <c r="H75" s="38"/>
      <c r="I75" s="155" t="str">
        <f>IFERROR(VLOOKUP(D75,DB!A:F,6,0),"")</f>
        <v/>
      </c>
      <c r="J75" s="155" t="str">
        <f>IFERROR(VLOOKUP(D75,DB!A:G,7,0),"")</f>
        <v/>
      </c>
      <c r="K75" s="37"/>
      <c r="L75" s="155" t="str">
        <f>IFERROR(VLOOKUP(D75,DB!A:I,9,0),"")</f>
        <v/>
      </c>
    </row>
    <row r="76" spans="1:12">
      <c r="A76" s="37"/>
      <c r="B76" s="155" t="str">
        <f>IFERROR(VLOOKUP(D76,DB!A:K,11,0),"")</f>
        <v/>
      </c>
      <c r="C76" s="37"/>
      <c r="D76" s="37"/>
      <c r="E76" s="37"/>
      <c r="F76" s="38"/>
      <c r="G76" s="138">
        <f ca="1">IFERROR(NOW()-F76,"")</f>
        <v>45991.440478703706</v>
      </c>
      <c r="H76" s="38"/>
      <c r="I76" s="155" t="str">
        <f>IFERROR(VLOOKUP(D76,DB!A:F,6,0),"")</f>
        <v/>
      </c>
      <c r="J76" s="155" t="str">
        <f>IFERROR(VLOOKUP(D76,DB!A:G,7,0),"")</f>
        <v/>
      </c>
      <c r="K76" s="37"/>
      <c r="L76" s="155" t="str">
        <f>IFERROR(VLOOKUP(D76,DB!A:I,9,0),"")</f>
        <v/>
      </c>
    </row>
    <row r="77" spans="1:12">
      <c r="A77" s="37"/>
      <c r="B77" s="155" t="str">
        <f>IFERROR(VLOOKUP(D77,DB!A:K,11,0),"")</f>
        <v/>
      </c>
      <c r="C77" s="37"/>
      <c r="D77" s="37"/>
      <c r="E77" s="37"/>
      <c r="F77" s="38"/>
      <c r="G77" s="138">
        <f ca="1">IFERROR(NOW()-F77,"")</f>
        <v>45991.440478703706</v>
      </c>
      <c r="H77" s="38"/>
      <c r="I77" s="155" t="str">
        <f>IFERROR(VLOOKUP(D77,DB!A:F,6,0),"")</f>
        <v/>
      </c>
      <c r="J77" s="155" t="str">
        <f>IFERROR(VLOOKUP(D77,DB!A:G,7,0),"")</f>
        <v/>
      </c>
      <c r="K77" s="37"/>
      <c r="L77" s="155" t="str">
        <f>IFERROR(VLOOKUP(D77,DB!A:I,9,0),"")</f>
        <v/>
      </c>
    </row>
    <row r="78" spans="1:12">
      <c r="A78" s="37"/>
      <c r="B78" s="155" t="str">
        <f>IFERROR(VLOOKUP(D78,DB!A:K,11,0),"")</f>
        <v/>
      </c>
      <c r="C78" s="37"/>
      <c r="D78" s="37"/>
      <c r="E78" s="37"/>
      <c r="F78" s="38"/>
      <c r="G78" s="138">
        <f ca="1">IFERROR(NOW()-F78,"")</f>
        <v>45991.440478703706</v>
      </c>
      <c r="H78" s="38"/>
      <c r="I78" s="155" t="str">
        <f>IFERROR(VLOOKUP(D78,DB!A:F,6,0),"")</f>
        <v/>
      </c>
      <c r="J78" s="155" t="str">
        <f>IFERROR(VLOOKUP(D78,DB!A:G,7,0),"")</f>
        <v/>
      </c>
      <c r="K78" s="37"/>
      <c r="L78" s="155" t="str">
        <f>IFERROR(VLOOKUP(D78,DB!A:I,9,0),"")</f>
        <v/>
      </c>
    </row>
    <row r="79" spans="1:12">
      <c r="A79" s="37"/>
      <c r="B79" s="155" t="str">
        <f>IFERROR(VLOOKUP(D79,DB!A:K,11,0),"")</f>
        <v/>
      </c>
      <c r="C79" s="37"/>
      <c r="D79" s="37"/>
      <c r="E79" s="37"/>
      <c r="F79" s="38"/>
      <c r="G79" s="138">
        <f ca="1">IFERROR(NOW()-F79,"")</f>
        <v>45991.440478703706</v>
      </c>
      <c r="H79" s="38"/>
      <c r="I79" s="155" t="str">
        <f>IFERROR(VLOOKUP(D79,DB!A:F,6,0),"")</f>
        <v/>
      </c>
      <c r="J79" s="155" t="str">
        <f>IFERROR(VLOOKUP(D79,DB!A:G,7,0),"")</f>
        <v/>
      </c>
      <c r="K79" s="37"/>
      <c r="L79" s="155" t="str">
        <f>IFERROR(VLOOKUP(D79,DB!A:I,9,0),"")</f>
        <v/>
      </c>
    </row>
    <row r="80" spans="1:12">
      <c r="A80" s="37"/>
      <c r="B80" s="155" t="str">
        <f>IFERROR(VLOOKUP(D80,DB!A:K,11,0),"")</f>
        <v/>
      </c>
      <c r="C80" s="37"/>
      <c r="D80" s="37"/>
      <c r="E80" s="37"/>
      <c r="F80" s="38"/>
      <c r="G80" s="138">
        <f ca="1">IFERROR(NOW()-F80,"")</f>
        <v>45991.440478703706</v>
      </c>
      <c r="H80" s="38"/>
      <c r="I80" s="155" t="str">
        <f>IFERROR(VLOOKUP(D80,DB!A:F,6,0),"")</f>
        <v/>
      </c>
      <c r="J80" s="155" t="str">
        <f>IFERROR(VLOOKUP(D80,DB!A:G,7,0),"")</f>
        <v/>
      </c>
      <c r="K80" s="37"/>
      <c r="L80" s="155" t="str">
        <f>IFERROR(VLOOKUP(D80,DB!A:I,9,0),"")</f>
        <v/>
      </c>
    </row>
    <row r="81" spans="1:12">
      <c r="A81" s="37"/>
      <c r="B81" s="155" t="str">
        <f>IFERROR(VLOOKUP(D81,DB!A:K,11,0),"")</f>
        <v/>
      </c>
      <c r="C81" s="37"/>
      <c r="D81" s="37"/>
      <c r="E81" s="37"/>
      <c r="F81" s="38"/>
      <c r="G81" s="138">
        <f ca="1">IFERROR(NOW()-F81,"")</f>
        <v>45991.440478703706</v>
      </c>
      <c r="H81" s="38"/>
      <c r="I81" s="155" t="str">
        <f>IFERROR(VLOOKUP(D81,DB!A:F,6,0),"")</f>
        <v/>
      </c>
      <c r="J81" s="155" t="str">
        <f>IFERROR(VLOOKUP(D81,DB!A:G,7,0),"")</f>
        <v/>
      </c>
      <c r="K81" s="37"/>
      <c r="L81" s="155" t="str">
        <f>IFERROR(VLOOKUP(D81,DB!A:I,9,0),"")</f>
        <v/>
      </c>
    </row>
    <row r="82" spans="1:12">
      <c r="A82" s="37"/>
      <c r="B82" s="155" t="str">
        <f>IFERROR(VLOOKUP(D82,DB!A:K,11,0),"")</f>
        <v/>
      </c>
      <c r="C82" s="37"/>
      <c r="D82" s="37"/>
      <c r="E82" s="37"/>
      <c r="F82" s="38"/>
      <c r="G82" s="138">
        <f ca="1">IFERROR(NOW()-F82,"")</f>
        <v>45991.440478703706</v>
      </c>
      <c r="H82" s="38"/>
      <c r="I82" s="155" t="str">
        <f>IFERROR(VLOOKUP(D82,DB!A:F,6,0),"")</f>
        <v/>
      </c>
      <c r="J82" s="155" t="str">
        <f>IFERROR(VLOOKUP(D82,DB!A:G,7,0),"")</f>
        <v/>
      </c>
      <c r="K82" s="37"/>
      <c r="L82" s="155" t="str">
        <f>IFERROR(VLOOKUP(D82,DB!A:I,9,0),"")</f>
        <v/>
      </c>
    </row>
    <row r="83" spans="1:12">
      <c r="A83" s="37"/>
      <c r="B83" s="155" t="str">
        <f>IFERROR(VLOOKUP(D83,DB!A:K,11,0),"")</f>
        <v/>
      </c>
      <c r="C83" s="37"/>
      <c r="D83" s="37"/>
      <c r="E83" s="37"/>
      <c r="F83" s="38"/>
      <c r="G83" s="138">
        <f ca="1">IFERROR(NOW()-F83,"")</f>
        <v>45991.440478703706</v>
      </c>
      <c r="H83" s="38"/>
      <c r="I83" s="155" t="str">
        <f>IFERROR(VLOOKUP(D83,DB!A:F,6,0),"")</f>
        <v/>
      </c>
      <c r="J83" s="155" t="str">
        <f>IFERROR(VLOOKUP(D83,DB!A:G,7,0),"")</f>
        <v/>
      </c>
      <c r="K83" s="37"/>
      <c r="L83" s="155" t="str">
        <f>IFERROR(VLOOKUP(D83,DB!A:I,9,0),"")</f>
        <v/>
      </c>
    </row>
    <row r="84" spans="1:12">
      <c r="A84" s="159"/>
      <c r="B84" s="160" t="str">
        <f>IFERROR(VLOOKUP(D84,DB!A:K,11,0),"")</f>
        <v/>
      </c>
      <c r="C84" s="159"/>
      <c r="D84" s="159"/>
      <c r="E84" s="159"/>
      <c r="F84" s="161"/>
      <c r="G84" s="162">
        <f ca="1">IFERROR(NOW()-F84,"")</f>
        <v>45991.440478703706</v>
      </c>
      <c r="H84" s="161"/>
      <c r="I84" s="160" t="str">
        <f>IFERROR(VLOOKUP(D84,DB!A:F,6,0),"")</f>
        <v/>
      </c>
      <c r="J84" s="160" t="str">
        <f>IFERROR(VLOOKUP(D84,DB!A:G,7,0),"")</f>
        <v/>
      </c>
      <c r="K84" s="159"/>
      <c r="L84" s="160" t="str">
        <f>IFERROR(VLOOKUP(D84,DB!A:I,9,0),"")</f>
        <v/>
      </c>
    </row>
  </sheetData>
  <dataValidations count="2">
    <dataValidation allowBlank="1" showInputMessage="1" showErrorMessage="1" sqref="E1" xr:uid="{920C6338-E771-4DAE-8C89-92A9093EA4DE}"/>
    <dataValidation type="list" allowBlank="1" showInputMessage="1" showErrorMessage="1" sqref="E2:E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39214</v>
      </c>
      <c r="B2" s="119" t="str">
        <f>IFERROR(VLOOKUP(D2,DB!A:K,11,0),"")</f>
        <v>R6</v>
      </c>
      <c r="C2" s="120">
        <v>1</v>
      </c>
      <c r="D2" s="119" t="s">
        <v>33803</v>
      </c>
      <c r="E2" s="106" t="s">
        <v>39106</v>
      </c>
      <c r="F2" s="121"/>
      <c r="G2" s="72">
        <f ca="1">IFERROR(NOW()-F2,"-")</f>
        <v>45991.440478703706</v>
      </c>
      <c r="H2" s="121">
        <v>45991.296655092592</v>
      </c>
      <c r="I2" s="119" t="str">
        <f>IFERROR(VLOOKUP(D2,DB!A:F,6,0),"")</f>
        <v>Generator-SG</v>
      </c>
      <c r="J2" s="119" t="str">
        <f>IFERROR(VLOOKUP(D2,DB!A:G,7,0),"")</f>
        <v>Dead</v>
      </c>
      <c r="K2" s="122" t="s">
        <v>39215</v>
      </c>
      <c r="L2" s="140" t="str">
        <f>IFERROR(VLOOKUP(D2,DB!A:I,9,0),"")</f>
        <v>Latis</v>
      </c>
    </row>
    <row r="3" spans="1:16382" ht="31.5" customHeight="1">
      <c r="A3" s="118"/>
      <c r="B3" s="119" t="str">
        <f>IFERROR(VLOOKUP(D3,DB!A:K,11,0),"")</f>
        <v/>
      </c>
      <c r="C3" s="120"/>
      <c r="D3" s="119"/>
      <c r="E3" s="106"/>
      <c r="F3" s="121"/>
      <c r="G3" s="72">
        <f ca="1">IFERROR(NOW()-F3,"-")</f>
        <v>45991.440478703706</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45991.440478703706</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45991.440478703706</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45991.440478703706</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45991.440478703706</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45991.440478703706</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45991.440478703706</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45991.440478703706</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45991.440478703706</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45"/>
      <c r="F12" s="121"/>
      <c r="G12" s="72">
        <f ca="1">IFERROR(NOW()-F12,"-")</f>
        <v>45991.440478703706</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45"/>
      <c r="F13" s="121"/>
      <c r="G13" s="72">
        <f ca="1">IFERROR(NOW()-F13,"-")</f>
        <v>45991.440478703706</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45991.440478703706</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45991.440478703706</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45991.440478703706</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45991.440478703706</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45991.440478703706</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45991.440478703706</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45991.440478703706</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45991.440478703706</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45991.440478703706</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45991.440478703706</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45991.440478703706</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45991.440478703706</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45991.440478703706</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45991.440478703706</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45991.440478703706</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45991.440478703706</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45991.440478703706</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45991.440478703706</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45991.440478703706</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45991.440478703706</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45991.440478703706</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45991.440478703706</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45991.440478703706</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45991.440478703706</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45991.440478703706</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45991.440478703706</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45991.440478703706</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45991.440478703706</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45991.440478703706</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45991.440478703706</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45991.440478703706</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45991.440478703706</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45991.440478703706</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45991.440478703706</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45991.440478703706</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45991.440478703706</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45991.440478703706</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45991.440478703706</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45991.440478703706</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45991.440478703706</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45991.440478703706</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45991.440478703706</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45991.440478703706</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45991.440478703706</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45991.440478703706</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45991.440478703706</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45991.440478703706</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45991.440478703706</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45991.440478703706</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45991.440478703706</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45991.440478703706</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45991.440478703706</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45991.440478703706</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45991.440478703706</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45991.440478703706</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45991.440478703706</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45991.440478703706</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45991.440478703706</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45991.440478703706</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45991.440478703706</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45991.440478703706</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45991.440478703706</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45991.440478703706</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45991.440478703706</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45991.440478703706</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45991.440478703706</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45991.440478703706</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45991.440478703706</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45991.440478703706</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45991.440478703706</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45991.440478703706</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45991.440478703706</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45991.440478703706</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45991.440478703706</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45991.440478703706</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45991.440478703706</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45991.440478703706</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45991.440478703706</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45991.440478703706</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45991.440478703706</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45991.440478703706</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45991.440478703706</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45991.440478703706</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45991.440478703706</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45991.440478703706</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45991.440478703706</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45991.440478703706</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45991.440478703706</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45991.440478703706</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45991.440478703706</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45991.440478703706</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45991.440478703706</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45991.440478703706</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45991.440478703706</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45991.440478703706</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45991.440478703706</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45991.440478703706</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45991.440478703706</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45991.440478703706</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45991.440478703706</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45991.440478703706</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45991.440478703706</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45991.440478703706</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45991.440478703706</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45991.440478703706</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45991.440478703706</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45991.440478703706</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45991.440478703706</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45991.440478703706</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45991.440478703706</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45991.440478703706</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45991.440478703706</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45991.440478703706</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45991.440478703706</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45991.440478703706</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45991.440478703706</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45991.440478703706</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45991.440478703706</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45991.440478703706</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45991.440478703706</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45991.440478703706</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45991.440478703706</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45991.440478703706</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45991.440478703706</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45991.440478703706</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45991.440478703706</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45991.440478703706</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45991.440478703706</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45991.440478703706</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45991.440478703706</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45991.440478703706</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45991.440478703706</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45991.440478703706</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45991.440478703706</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45991.440478703706</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45991.440478703706</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45991.440478703706</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45991.440478703706</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45991.440478703706</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45991.440478703706</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45991.440478703706</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45991.440478703706</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45991.440478703706</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45991.440478703706</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45991.440478703706</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45991.440478703706</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45991.440478703706</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45991.440478703706</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45991.440478703706</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45991.440478703706</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45991.440478703706</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45991.440478703706</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45991.440478703706</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45991.440478703706</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45991.440478703706</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45991.440478703706</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45991.440478703706</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45991.440478703706</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45991.440478703706</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45991.440478703706</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45991.440478703706</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45991.440478703706</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45991.440478703706</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45991.440478703706</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45991.440478703706</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45991.440478703706</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45991.440478703706</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45991.440478703706</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45991.440478703706</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45991.440478703706</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45991.440478703706</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45991.440478703706</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45991.440478703706</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45991.440478703706</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45991.440478703706</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45991.440478703706</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45991.440478703706</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45991.440478703706</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45991.440478703706</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45991.440478703706</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45991.440478703706</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45991.440478703706</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45991.440478703706</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45991.440478703706</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45991.440478703706</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45991.440478703706</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45991.440478703706</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45991.440478703706</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45991.440478703706</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45991.440478703706</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45991.440478703706</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45991.440478703706</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45991.440478703706</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45991.440478703706</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45991.440478703706</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45991.440478703706</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45991.440478703706</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45991.440478703706</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45991.440478703706</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45991.440478703706</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45991.440478703706</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45991.440478703706</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45991.440478703706</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45991.440478703706</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45991.440478703706</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45991.440478703706</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45991.440478703706</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45991.440478703706</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45991.440478703706</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45991.440478703706</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45991.440478703706</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45991.440478703706</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45991.440478703706</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45991.440478703706</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45991.440478703706</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45991.440478703706</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45991.440478703706</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45991.440478703706</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45991.440478703706</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45991.440478703706</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45991.440478703706</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45991.440478703706</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45991.440478703706</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45991.440478703706</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45991.440478703706</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45991.440478703706</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45991.440478703706</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45991.440478703706</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45991.440478703706</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45991.440478703706</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45991.440478703706</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45991.440478703706</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45991.440478703706</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45991.440478703706</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45991.440478703706</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45991.440478703706</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45991.440478703706</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45991.440478703706</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45991.440478703706</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45991.440478703706</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45991.440478703706</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45991.440478703706</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45991.440478703706</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45991.440478703706</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45991.440478703706</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45991.440478703706</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45991.440478703706</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45991.440478703706</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45991.440478703706</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45991.440478703706</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45991.440478703706</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45991.440478703706</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45991.440478703706</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45991.440478703706</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45991.440478703706</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45991.440478703706</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45991.440478703706</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45991.440478703706</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45991.440478703706</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45991.440478703706</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45991.440478703706</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45991.440478703706</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45991.440478703706</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45991.440478703706</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45991.440478703706</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45991.440478703706</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45991.440478703706</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45991.440478703706</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45991.440478703706</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45991.440478703706</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45991.440478703706</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45991.440478703706</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45991.440478703706</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45991.440478703706</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45991.440478703706</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45991.440478703706</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45991.440478703706</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45991.440478703706</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45991.440478703706</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45991.440478703706</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45991.440478703706</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45991.440478703706</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45991.440478703706</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45991.440478703706</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45991.440478703706</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45991.440478703706</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45991.440478703706</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45991.440478703706</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45991.440478703706</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45991.440478703706</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45991.440478703706</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45991.440478703706</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45991.440478703706</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45991.440478703706</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45991.440478703706</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45991.440478703706</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45991.440478703706</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45991.440478703706</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45991.440478703706</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45991.440478703706</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45991.440478703706</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45991.440478703706</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45991.440478703706</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45991.440478703706</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45991.440478703706</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45991.440478703706</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45991.440478703706</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45991.440478703706</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45991.440478703706</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45991.440478703706</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45991.440478703706</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45991.440478703706</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45991.440478703706</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45991.440478703706</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45991.440478703706</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45991.440478703706</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45991.440478703706</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45991.440478703706</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45991.440478703706</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45991.440478703706</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45991.440478703706</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45991.440478703706</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45991.440478703706</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45991.440478703706</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45991.440478703706</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45991.440478703706</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45991.440478703706</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45991.440478703706</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45991.440478703706</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45991.440478703706</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45991.440478703706</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45991.440478703706</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45991.440478703706</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45991.440478703706</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45991.440478703706</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45991.440478703706</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45991.440478703706</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45991.440478703706</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45991.440478703706</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45991.440478703706</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45991.440478703706</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45991.440478703706</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45991.440478703706</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45991.440478703706</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45991.440478703706</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45991.440478703706</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45991.440478703706</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45991.440478703706</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45991.440478703706</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45991.440478703706</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45991.440478703706</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45991.440478703706</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45991.440478703706</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45991.440478703706</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45991.440478703706</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45991.440478703706</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45991.440478703706</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45991.440478703706</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45991.440478703706</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45991.440478703706</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45991.440478703706</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45991.440478703706</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45991.440478703706</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45991.440478703706</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45991.440478703706</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45991.440478703706</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45991.440478703706</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45991.440478703706</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45991.440478703706</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45991.440478703706</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45991.440478703706</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45991.440478703706</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45991.440478703706</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45991.440478703706</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45991.440478703706</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45991.440478703706</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45991.440478703706</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45991.440478703706</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45991.440478703706</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45991.440478703706</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45991.440478703706</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45991.440478703706</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45991.440478703706</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45991.440478703706</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45991.440478703706</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45991.440478703706</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45991.440478703706</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45991.440478703706</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45991.440478703706</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45991.440478703706</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45991.440478703706</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45991.440478703706</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45991.440478703706</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45991.440478703706</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45991.440478703706</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45991.440478703706</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45991.440478703706</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45991.440478703706</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45991.440478703706</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45991.440478703706</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45991.440478703706</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45991.440478703706</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45991.440478703706</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45991.440478703706</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45991.440478703706</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45991.440478703706</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45991.440478703706</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45991.440478703706</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45991.440478703706</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45991.440478703706</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45991.440478703706</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45991.440478703706</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45991.440478703706</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45991.440478703706</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45991.440478703706</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45991.440478703706</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45991.440478703706</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45991.440478703706</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45991.440478703706</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45991.440478703706</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45991.440478703706</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45991.440478703706</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45991.440478703706</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45991.440478703706</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45991.440478703706</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45991.440478703706</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45991.440478703706</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45991.440478703706</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45991.440478703706</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45991.440478703706</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45991.440478703706</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45991.440478703706</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45991.440478703706</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45991.440478703706</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45991.440478703706</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45991.440478703706</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45991.440478703706</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45991.440478703706</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45991.440478703706</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45991.440478703706</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45991.440478703706</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45991.440478703706</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45991.440478703706</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45991.440478703706</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45991.440478703706</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45991.440478703706</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45991.440478703706</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45991.440478703706</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45991.440478703706</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45991.440478703706</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45991.440478703706</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45991.440478703706</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45991.440478703706</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45991.440478703706</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45991.440478703706</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45991.440478703706</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45991.440478703706</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45991.440478703706</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45991.440478703706</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45991.440478703706</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45991.440478703706</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45991.440478703706</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45991.440478703706</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45991.440478703706</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45991.440478703706</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45991.440478703706</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45991.440478703706</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45991.440478703706</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45991.440478703706</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45991.440478703706</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45991.440478703706</v>
      </c>
      <c r="H484" s="121"/>
      <c r="I484" s="119" t="str">
        <f>IFERROR(VLOOKUP(D484,DB!A:F,6,0),"")</f>
        <v/>
      </c>
      <c r="J484" s="119" t="str">
        <f>IFERROR(VLOOKUP(D484,DB!A:G,7,0),"")</f>
        <v/>
      </c>
      <c r="K484" s="122"/>
      <c r="L484" s="140" t="str">
        <f>IFERROR(VLOOKUP(D484,DB!A:I,9,0),"")</f>
        <v/>
      </c>
    </row>
    <row r="485" spans="1:12" ht="31.5" customHeight="1">
      <c r="A485" s="146"/>
      <c r="B485" s="147" t="str">
        <f>IFERROR(VLOOKUP(D485,DB!A:K,11,0),"")</f>
        <v/>
      </c>
      <c r="C485" s="148"/>
      <c r="D485" s="147"/>
      <c r="E485" s="145"/>
      <c r="F485" s="149"/>
      <c r="G485" s="150">
        <f ca="1">IFERROR(NOW()-F485,"-")</f>
        <v>45991.440478703706</v>
      </c>
      <c r="H485" s="149"/>
      <c r="I485" s="147" t="str">
        <f>IFERROR(VLOOKUP(D485,DB!A:F,6,0),"")</f>
        <v/>
      </c>
      <c r="J485" s="147" t="str">
        <f>IFERROR(VLOOKUP(D485,DB!A:G,7,0),"")</f>
        <v/>
      </c>
      <c r="K485" s="151"/>
      <c r="L485" s="152" t="str">
        <f>IFERROR(VLOOKUP(D485,DB!A:I,9,0),"")</f>
        <v/>
      </c>
    </row>
  </sheetData>
  <dataValidations count="2">
    <dataValidation allowBlank="1" showInputMessage="1" showErrorMessage="1" sqref="E1" xr:uid="{9E1BC488-8814-4F8A-8DBE-742B3278AB71}"/>
    <dataValidation type="list" allowBlank="1" showInputMessage="1" showErrorMessage="1" sqref="E2:E4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2025-11-30T07:34:21Z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