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156" documentId="120_S{2AC9BD13-BADA-5192-A53E-5A8FF88502F6}" xr6:coauthVersionLast="47" xr6:coauthVersionMax="47" xr10:uidLastSave="{BBD8595E-4882-4AF7-91AC-980365544ABA}"/>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4" l="1"/>
  <c r="J26"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L26" i="4"/>
  <c r="B27" i="4"/>
  <c r="G27" i="4"/>
  <c r="I27" i="4"/>
  <c r="J27" i="4"/>
  <c r="L27" i="4"/>
  <c r="B28" i="4"/>
  <c r="G28" i="4"/>
  <c r="I28" i="4"/>
  <c r="J28" i="4"/>
  <c r="L28" i="4"/>
  <c r="B29" i="4"/>
  <c r="G29" i="4"/>
  <c r="I29" i="4"/>
  <c r="J29" i="4"/>
  <c r="L29" i="4"/>
  <c r="B30" i="4"/>
  <c r="G30" i="4"/>
  <c r="I30" i="4"/>
  <c r="J30" i="4"/>
  <c r="L30" i="4"/>
  <c r="B31" i="4"/>
  <c r="G31" i="4"/>
  <c r="I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<sst xmlns="http://schemas.openxmlformats.org/spreadsheetml/2006/main" count="180310" uniqueCount="39135">
  <si>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</si>
  <si>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</si>
  <si>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</si>
  <si>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</si>
  <si>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</si>
  <si>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</si>
  <si>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</si>
  <si>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</si>
  <si>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</si>
  <si>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</si>
  <si>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</si>
  <si>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</si>
  <si>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</si>
  <si>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</si>
  <si>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</si>
  <si>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</si>
  <si>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</si>
  <si>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</si>
  <si>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</si>
  <si>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</si>
  <si>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</si>
  <si>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</si>
  <si>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</si>
  <si>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</si>
  <si>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</si>
  <si>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</si>
  <si>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</si>
  <si>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</si>
  <si>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</si>
  <si>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</si>
  <si>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</si>
  <si>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</si>
  <si>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</si>
  <si>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</si>
  <si>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</si>
  <si>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</si>
  <si>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</si>
  <si>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</si>
  <si>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</si>
  <si>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</si>
  <si>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</si>
  <si>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</si>
  <si>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</si>
  <si>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</si>
  <si>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</si>
  <si>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</si>
  <si>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</si>
  <si>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</si>
  <si>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</si>
  <si>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</si>
  <si>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</si>
  <si>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</si>
  <si>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</si>
  <si>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</si>
  <si>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</si>
  <si>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</si>
  <si>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</si>
  <si>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</si>
  <si>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</si>
  <si>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</si>
  <si>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</si>
  <si>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</si>
  <si>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</si>
  <si>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</si>
  <si>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</si>
  <si>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</si>
  <si>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</si>
  <si>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</si>
  <si>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</si>
  <si>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</si>
  <si>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</si>
  <si>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</si>
  <si>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</si>
  <si>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</si>
  <si>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</si>
  <si>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</si>
  <si>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</si>
  <si>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</si>
  <si>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</si>
  <si>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</si>
  <si>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</si>
  <si>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</si>
  <si>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</si>
  <si>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</si>
  <si>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</si>
  <si>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</si>
  <si>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</si>
  <si>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</si>
  <si>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</si>
  <si>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</si>
  <si>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</si>
  <si>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</si>
  <si>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</si>
  <si>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</si>
  <si>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</si>
  <si>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</si>
  <si>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</si>
  <si>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</si>
  <si>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</si>
  <si>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</si>
  <si>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</si>
  <si>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</si>
  <si>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</si>
  <si>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</si>
  <si>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</si>
  <si>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</si>
  <si>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</si>
  <si>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</si>
  <si>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</si>
  <si>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</si>
  <si>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</si>
  <si>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</si>
  <si>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</si>
  <si>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</si>
  <si>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</si>
  <si>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</si>
  <si>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</si>
  <si>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</si>
  <si>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</si>
  <si>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</si>
  <si>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</si>
  <si>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</si>
  <si>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</si>
  <si>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</si>
  <si>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</si>
  <si>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</si>
  <si>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</si>
  <si>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</si>
  <si>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</si>
  <si>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</si>
  <si>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</si>
  <si>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</si>
  <si>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</si>
  <si>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</si>
  <si>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</si>
  <si>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</si>
  <si>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</si>
  <si>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</si>
  <si>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</si>
  <si>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</si>
  <si>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</si>
  <si>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</si>
  <si>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</si>
  <si>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</si>
  <si>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</si>
  <si>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</si>
  <si>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</si>
  <si>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</si>
  <si>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</si>
  <si>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</si>
  <si>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</si>
  <si>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</si>
  <si>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</si>
  <si>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</si>
  <si>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</si>
  <si>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</si>
  <si>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</si>
  <si>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</si>
  <si>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</si>
  <si>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</si>
  <si>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</si>
  <si>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</si>
  <si>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</si>
  <si>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</si>
  <si>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</si>
  <si>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</si>
  <si>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</si>
  <si>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</si>
  <si>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</si>
  <si>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</si>
  <si>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</si>
  <si>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</si>
  <si>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</si>
  <si>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</si>
  <si>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</si>
  <si>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</si>
  <si>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</si>
  <si>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</si>
  <si>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</si>
  <si>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</si>
  <si>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</si>
  <si>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</si>
  <si>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</si>
  <si>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</si>
  <si>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</si>
  <si>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</si>
  <si>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</si>
  <si>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</si>
  <si>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</si>
  <si>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</si>
  <si>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</si>
  <si>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</si>
  <si>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</si>
  <si>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</si>
  <si>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</si>
  <si>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</si>
  <si>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</si>
  <si>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</si>
  <si>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</si>
  <si>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</si>
  <si>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</si>
  <si>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</si>
  <si>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</si>
  <si>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</si>
  <si>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</si>
  <si>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</si>
  <si>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</si>
  <si>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</si>
  <si>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</si>
  <si>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</si>
  <si>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</si>
  <si>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</si>
  <si>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</si>
  <si>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</si>
  <si>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</si>
  <si>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</si>
  <si>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</si>
  <si>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</si>
  <si>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</si>
  <si>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</si>
  <si>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</si>
  <si>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</si>
  <si>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</si>
  <si>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</si>
  <si>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</si>
  <si>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</si>
  <si>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</si>
  <si>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</si>
  <si>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</si>
  <si>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</si>
  <si>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</si>
  <si>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</si>
  <si>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</si>
  <si>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</si>
  <si>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</si>
  <si>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</si>
  <si>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</si>
  <si>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</si>
  <si>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</si>
  <si>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</si>
  <si>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</si>
  <si>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</si>
  <si>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</si>
  <si>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</si>
  <si>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</si>
  <si>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</si>
  <si>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</si>
  <si>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</si>
  <si>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</si>
  <si>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</si>
  <si>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</si>
  <si>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</si>
  <si>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</si>
  <si>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</si>
  <si>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</si>
  <si>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</si>
  <si>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</si>
  <si>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</si>
  <si>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</si>
  <si>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</si>
  <si>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</si>
  <si>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</si>
  <si>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</si>
  <si>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</si>
  <si>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</si>
  <si>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</si>
  <si>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</si>
  <si>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</si>
  <si>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</si>
  <si>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</si>
  <si>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</si>
  <si>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</si>
  <si>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</si>
  <si>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</si>
  <si>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</si>
  <si>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</si>
  <si>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</si>
  <si>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</si>
  <si>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</si>
  <si>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</si>
  <si>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</si>
  <si>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</si>
  <si>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</si>
  <si>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</si>
  <si>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</si>
  <si>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</si>
  <si>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</si>
  <si>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</si>
  <si>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</si>
  <si>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</si>
  <si>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</si>
  <si>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</si>
  <si>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</si>
  <si>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</si>
  <si>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</si>
  <si>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</si>
  <si>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</si>
  <si>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</si>
  <si>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</si>
  <si>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</si>
  <si>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</si>
  <si>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</si>
  <si>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</si>
  <si>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</si>
  <si>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</si>
  <si>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</si>
  <si>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</si>
  <si>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</si>
  <si>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</si>
  <si>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</si>
  <si>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</si>
  <si>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</si>
  <si>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</si>
  <si>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</si>
  <si>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</si>
  <si>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</si>
  <si>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</si>
  <si>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</si>
  <si>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</si>
  <si>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</si>
  <si>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</si>
  <si>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</si>
  <si>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</si>
  <si>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</si>
  <si>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</si>
  <si>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</si>
  <si>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</si>
  <si>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</si>
  <si>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</si>
  <si>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</si>
  <si>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</si>
  <si>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</si>
  <si>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</si>
  <si>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</si>
  <si>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</si>
  <si>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</si>
  <si>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</si>
  <si>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</si>
  <si>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</si>
  <si>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</si>
  <si>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</si>
  <si>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</si>
  <si>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</si>
  <si>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</si>
  <si>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</si>
  <si>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</si>
  <si>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</si>
  <si>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</si>
  <si>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</si>
  <si>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</si>
  <si>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</si>
  <si>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</si>
  <si>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</si>
  <si>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</si>
  <si>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</si>
  <si>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</si>
  <si>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</si>
  <si>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</si>
  <si>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</si>
  <si>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</si>
  <si>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</si>
  <si>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</si>
  <si>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</si>
  <si>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</si>
  <si>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</si>
  <si>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</si>
  <si>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</si>
  <si>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</si>
  <si>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</si>
  <si>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</si>
  <si>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</si>
  <si>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</si>
  <si>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</si>
  <si>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</si>
  <si>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</si>
  <si>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</si>
  <si>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</si>
  <si>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</si>
  <si>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</si>
  <si>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</si>
  <si>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</si>
  <si>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</si>
  <si>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</si>
  <si>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</si>
  <si>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</si>
  <si>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</si>
  <si>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</si>
  <si>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</si>
  <si>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</si>
  <si>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</si>
  <si>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</si>
  <si>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</si>
  <si>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</si>
  <si>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</si>
  <si>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</si>
  <si>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</si>
  <si>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</si>
  <si>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</si>
  <si>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</si>
  <si>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</si>
  <si>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</si>
  <si>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</si>
  <si>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</si>
  <si>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</si>
  <si>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</si>
  <si>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</si>
  <si>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</si>
  <si>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</si>
  <si>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</si>
  <si>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</si>
  <si>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</si>
  <si>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</si>
  <si>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</si>
  <si>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</si>
  <si>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</si>
  <si>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</si>
  <si>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</si>
  <si>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</si>
  <si>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</si>
  <si>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</si>
  <si>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</si>
  <si>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</si>
  <si>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</si>
  <si>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</si>
  <si>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</si>
  <si>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</si>
  <si>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</si>
  <si>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</si>
  <si>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</si>
  <si>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</si>
  <si>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</si>
  <si>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</si>
  <si>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</si>
  <si>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</si>
  <si>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</si>
  <si>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</si>
  <si>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</si>
  <si>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</si>
  <si>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</si>
  <si>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</si>
  <si>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</si>
  <si>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</si>
  <si>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</si>
  <si>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</si>
  <si>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</si>
  <si>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</si>
  <si>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</si>
  <si>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</si>
  <si>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</si>
  <si>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</si>
  <si>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</si>
  <si>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</si>
  <si>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</si>
  <si>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</si>
  <si>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</si>
  <si>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</si>
  <si>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</si>
  <si>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</si>
  <si>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</si>
  <si>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</si>
  <si>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</si>
  <si>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</si>
  <si>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</si>
  <si>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</si>
  <si>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</si>
  <si>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</si>
  <si>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</si>
  <si>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</si>
  <si>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</si>
  <si>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</si>
  <si>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</si>
  <si>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</si>
  <si>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</si>
  <si>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</si>
  <si>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</si>
  <si>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</si>
  <si>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</si>
  <si>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</si>
  <si>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</si>
  <si>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</si>
  <si>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</si>
  <si>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</si>
  <si>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</si>
  <si>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</si>
  <si>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</si>
  <si>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</si>
  <si>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</si>
  <si>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</si>
  <si>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</si>
  <si>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</si>
  <si>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</si>
  <si>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</si>
  <si>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</si>
  <si>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</si>
  <si>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</si>
  <si>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</si>
  <si>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</si>
  <si>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</si>
  <si>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</si>
  <si>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</si>
  <si>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</si>
  <si>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</si>
  <si>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</si>
  <si>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</si>
  <si>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</si>
  <si>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</si>
  <si>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</si>
  <si>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</si>
  <si>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</si>
  <si>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</si>
  <si>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</si>
  <si>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</si>
  <si>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</si>
  <si>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</si>
  <si>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</si>
  <si>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</si>
  <si>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</si>
  <si>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</si>
  <si>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</si>
  <si>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</si>
  <si>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</si>
  <si>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</si>
  <si>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</si>
  <si>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</si>
  <si>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</si>
  <si>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</si>
  <si>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</si>
  <si>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</si>
  <si>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</si>
  <si>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</si>
  <si>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</si>
  <si>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</si>
  <si>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</si>
  <si>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</si>
  <si>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</si>
  <si>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</si>
  <si>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</si>
  <si>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</si>
  <si>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</si>
  <si>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</si>
  <si>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</si>
  <si>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</si>
  <si>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</si>
  <si>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</si>
  <si>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</si>
  <si>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</si>
  <si>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</si>
  <si>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</si>
  <si>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</si>
  <si>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</si>
  <si>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</si>
  <si>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</si>
  <si>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</si>
  <si>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</si>
  <si>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</si>
  <si>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</si>
  <si>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</si>
  <si>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</si>
  <si>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</si>
  <si>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</si>
  <si>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</si>
  <si>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</si>
  <si>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</si>
  <si>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</si>
  <si>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</si>
  <si>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</si>
  <si>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</si>
  <si>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</si>
  <si>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</si>
  <si>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</si>
  <si>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</si>
  <si>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</si>
  <si>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</si>
  <si>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</si>
  <si>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</si>
  <si>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</si>
  <si>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</si>
  <si>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</si>
  <si>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</si>
  <si>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</si>
  <si>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</si>
  <si>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</si>
  <si>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</si>
  <si>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</si>
  <si>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</si>
  <si>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</si>
  <si>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</si>
  <si>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</si>
  <si>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</si>
  <si>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</si>
  <si>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</si>
  <si>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</si>
  <si>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</si>
  <si>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</si>
  <si>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</si>
  <si>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</si>
  <si>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</si>
  <si>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</si>
  <si>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</si>
  <si>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</si>
  <si>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</si>
  <si>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</si>
  <si>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</si>
  <si>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</si>
  <si>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</si>
  <si>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</si>
  <si>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</si>
  <si>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</si>
  <si>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</si>
  <si>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</si>
  <si>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</si>
  <si>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</si>
  <si>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</si>
  <si>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</si>
  <si>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</si>
  <si>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</si>
  <si>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</si>
  <si>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</si>
  <si>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</si>
  <si>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</si>
  <si>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</si>
  <si>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</si>
  <si>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</si>
  <si>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</si>
  <si>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</si>
  <si>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</si>
  <si>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</si>
  <si>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</si>
  <si>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</si>
  <si>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</si>
  <si>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</si>
  <si>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</si>
  <si>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</si>
  <si>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</si>
  <si>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</si>
  <si>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</si>
  <si>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</si>
  <si>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</si>
  <si>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</si>
  <si>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</si>
  <si>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</si>
  <si>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</si>
  <si>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</si>
  <si>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</si>
  <si>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</si>
  <si>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</si>
  <si>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</si>
  <si>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</si>
  <si>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</si>
  <si>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</si>
  <si>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</si>
  <si>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</si>
  <si>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</si>
  <si>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</si>
  <si>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</si>
  <si>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</si>
  <si>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</si>
  <si>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</si>
  <si>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</si>
  <si>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</si>
  <si>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</si>
  <si>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</si>
  <si>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</si>
  <si>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</si>
  <si>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</si>
  <si>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</si>
  <si>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</si>
  <si>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</si>
  <si>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</si>
  <si>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</si>
  <si>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</si>
  <si>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</si>
  <si>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</si>
  <si>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</si>
  <si>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</si>
  <si>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</si>
  <si>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</si>
  <si>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</si>
  <si>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</si>
  <si>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</si>
  <si>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</si>
  <si>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</si>
  <si>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</si>
  <si>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</si>
  <si>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</si>
  <si>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</si>
  <si>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</si>
  <si>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</si>
  <si>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</si>
  <si>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</si>
  <si>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</si>
  <si>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</si>
  <si>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</si>
  <si>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</si>
  <si>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</si>
  <si>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</si>
  <si>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</si>
  <si>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</si>
  <si>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</si>
  <si>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</si>
  <si>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</si>
  <si>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</si>
  <si>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</si>
  <si>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</si>
  <si>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</si>
  <si>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</si>
  <si>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</si>
  <si>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</si>
  <si>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</si>
  <si>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</si>
  <si>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</si>
  <si>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</si>
  <si>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</si>
  <si>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</si>
  <si>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</si>
  <si>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</si>
  <si>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</si>
  <si>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</si>
  <si>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</si>
  <si>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</si>
  <si>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</si>
  <si>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</si>
  <si>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</si>
  <si>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</si>
  <si>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</si>
  <si>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</si>
  <si>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</si>
  <si>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</si>
  <si>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</si>
  <si>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</si>
  <si>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</si>
  <si>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</si>
  <si>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</si>
  <si>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</si>
  <si>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</si>
  <si>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</si>
  <si>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</si>
  <si>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</si>
  <si>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</si>
  <si>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</si>
  <si>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</si>
  <si>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</si>
  <si>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</si>
  <si>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</si>
  <si>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</si>
  <si>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</si>
  <si>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</si>
  <si>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</si>
  <si>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</si>
  <si>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</si>
  <si>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</si>
  <si>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</si>
  <si>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</si>
  <si>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</si>
  <si>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</si>
  <si>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</si>
  <si>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</si>
  <si>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</si>
  <si>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</si>
  <si>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</si>
  <si>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</si>
  <si>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</si>
  <si>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</si>
  <si>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</si>
  <si>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</si>
  <si>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</si>
  <si>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</si>
  <si>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</si>
  <si>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</si>
  <si>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</si>
  <si>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</si>
  <si>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</si>
  <si>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</si>
  <si>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</si>
  <si>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</si>
  <si>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</si>
  <si>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</si>
  <si>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</si>
  <si>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</si>
  <si>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</si>
  <si>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</si>
  <si>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</si>
  <si>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</si>
  <si>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</si>
  <si>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</si>
  <si>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</si>
  <si>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</si>
  <si>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</si>
  <si>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</si>
  <si>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</si>
  <si>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</si>
  <si>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</si>
  <si>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</si>
  <si>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</si>
  <si>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</si>
  <si>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</si>
  <si>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</si>
  <si>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</si>
  <si>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</si>
  <si>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</si>
  <si>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</si>
  <si>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</si>
  <si>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</si>
  <si>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</si>
  <si>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</si>
  <si>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</si>
  <si>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</si>
  <si>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</si>
  <si>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</si>
  <si>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</si>
  <si>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</si>
  <si>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</si>
  <si>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</si>
  <si>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</si>
  <si>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</si>
  <si>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</si>
  <si>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</si>
  <si>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</si>
  <si>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</si>
  <si>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</si>
  <si>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</si>
  <si>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</si>
  <si>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</si>
  <si>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</si>
  <si>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</si>
  <si>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</si>
  <si>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</si>
  <si>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</si>
  <si>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</si>
  <si>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</si>
  <si>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</si>
  <si>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</si>
  <si>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</si>
  <si>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</si>
  <si>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</si>
  <si>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</si>
  <si>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</si>
  <si>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</si>
  <si>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</si>
  <si>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</si>
  <si>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</si>
  <si>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</si>
  <si>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</si>
  <si>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</si>
  <si>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</si>
  <si>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</si>
  <si>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</si>
  <si>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</si>
  <si>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</si>
  <si>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</si>
  <si>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</si>
  <si>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</si>
  <si>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</si>
  <si>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</si>
  <si>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</si>
  <si>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</si>
  <si>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</si>
  <si>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</si>
  <si>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</si>
  <si>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</si>
  <si>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</si>
  <si>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</si>
  <si>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</si>
  <si>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</si>
  <si>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</si>
  <si>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</si>
  <si>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</si>
  <si>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</si>
  <si>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</si>
  <si>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</si>
  <si>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</si>
  <si>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</si>
  <si>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</si>
  <si>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</si>
  <si>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</si>
  <si>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</si>
  <si>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</si>
  <si>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</si>
  <si>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</si>
  <si>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</si>
  <si>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</si>
  <si>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</si>
  <si>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</si>
  <si>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</si>
  <si>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</si>
  <si>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</si>
  <si>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</si>
  <si>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</si>
  <si>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</si>
  <si>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</si>
  <si>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</si>
  <si>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</si>
  <si>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</si>
  <si>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</si>
  <si>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</si>
  <si>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</si>
  <si>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</si>
  <si>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</si>
  <si>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</si>
  <si>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</si>
  <si>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</si>
  <si>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</si>
  <si>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</si>
  <si>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</si>
  <si>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</si>
  <si>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</si>
  <si>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</si>
  <si>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</si>
  <si>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</si>
  <si>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</si>
  <si>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</si>
  <si>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</si>
  <si>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</si>
  <si>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</si>
  <si>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</si>
  <si>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</si>
  <si>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</si>
  <si>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</si>
  <si>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</si>
  <si>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</si>
  <si>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</si>
  <si>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</si>
  <si>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</si>
  <si>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</si>
  <si>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</si>
  <si>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</si>
  <si>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</si>
  <si>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</si>
  <si>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</si>
  <si>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</si>
  <si>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</si>
  <si>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</si>
  <si>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</si>
  <si>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</si>
  <si>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</si>
  <si>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</si>
  <si>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</si>
  <si>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</si>
  <si>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</si>
  <si>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</si>
  <si>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</si>
  <si>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</si>
  <si>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</si>
  <si>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</si>
  <si>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</si>
  <si>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</si>
  <si>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</si>
  <si>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</si>
  <si>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</si>
  <si>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</si>
  <si>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</si>
  <si>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</si>
  <si>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</si>
  <si>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</si>
  <si>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</si>
  <si>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</si>
  <si>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</si>
  <si>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</si>
  <si>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</si>
  <si>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</si>
  <si>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</si>
  <si>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</si>
  <si>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</si>
  <si>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</si>
  <si>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</si>
  <si>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</si>
  <si>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</si>
  <si>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</si>
  <si>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</si>
  <si>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</si>
  <si>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</si>
  <si>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</si>
  <si>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</si>
  <si>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</si>
  <si>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</si>
  <si>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</si>
  <si>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</si>
  <si>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</si>
  <si>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</si>
  <si>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</si>
  <si>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</si>
  <si>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</si>
  <si>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</si>
  <si>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</si>
  <si>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</si>
  <si>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</si>
  <si>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</si>
  <si>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</si>
  <si>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</si>
  <si>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</si>
  <si>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</si>
  <si>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</si>
  <si>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</si>
  <si>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</si>
  <si>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</si>
  <si>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</si>
  <si>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</si>
  <si>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</si>
  <si>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</si>
  <si>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</si>
  <si>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</si>
  <si>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</si>
  <si>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</si>
  <si>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</si>
  <si>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</si>
  <si>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</si>
  <si>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</si>
  <si>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</si>
  <si>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</si>
  <si>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</si>
  <si>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</si>
  <si>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</si>
  <si>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</si>
  <si>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</si>
  <si>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</si>
  <si>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</si>
  <si>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</si>
  <si>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</si>
  <si>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</si>
  <si>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</si>
  <si>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</si>
  <si>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</si>
  <si>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</si>
  <si>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</si>
  <si>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</si>
  <si>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</si>
  <si>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</si>
  <si>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</si>
  <si>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</si>
  <si>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</si>
  <si>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</si>
  <si>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</si>
  <si>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</si>
  <si>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</si>
  <si>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</si>
  <si>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</si>
  <si>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</si>
  <si>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</si>
  <si>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</si>
  <si>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</si>
  <si>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</si>
  <si>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</si>
  <si>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</si>
  <si>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</si>
  <si>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</si>
  <si>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</si>
  <si>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</si>
  <si>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</si>
  <si>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</si>
  <si>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</si>
  <si>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</si>
  <si>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</si>
  <si>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</si>
  <si>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</si>
  <si>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</si>
  <si>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</si>
  <si>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</si>
  <si>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</si>
  <si>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</si>
  <si>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</si>
  <si>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</si>
  <si>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</si>
  <si>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</si>
  <si>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</si>
  <si>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</si>
  <si>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</si>
  <si>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</si>
  <si>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</si>
  <si>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</si>
  <si>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</si>
  <si>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</si>
  <si>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</si>
  <si>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</si>
  <si>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</si>
  <si>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</si>
  <si>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</si>
  <si>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</si>
  <si>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</si>
  <si>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</si>
  <si>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</si>
  <si>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</si>
  <si>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</si>
  <si>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</si>
  <si>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</si>
  <si>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</si>
  <si>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</si>
  <si>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</si>
  <si>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</si>
  <si>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</si>
  <si>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</si>
  <si>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</si>
  <si>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</si>
  <si>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</si>
  <si>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</si>
  <si>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</si>
  <si>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</si>
  <si>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</si>
  <si>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</si>
  <si>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</si>
  <si>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</si>
  <si>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</si>
  <si>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</si>
  <si>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</si>
  <si>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</si>
  <si>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</si>
  <si>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</si>
  <si>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</si>
  <si>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</si>
  <si>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</si>
  <si>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</si>
  <si>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</si>
  <si>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</si>
  <si>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</si>
  <si>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</si>
  <si>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</si>
  <si>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</si>
  <si>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</si>
  <si>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</si>
  <si>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</si>
  <si>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</si>
  <si>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</si>
  <si>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</si>
  <si>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</si>
  <si>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</si>
  <si>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</si>
  <si>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</si>
  <si>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</si>
  <si>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</si>
  <si>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</si>
  <si>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</si>
  <si>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</si>
  <si>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</si>
  <si>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</si>
  <si>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</si>
  <si>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</si>
  <si>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</si>
  <si>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</si>
  <si>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</si>
  <si>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</si>
  <si>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</si>
  <si>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</si>
  <si>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</si>
  <si>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</si>
  <si>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</si>
  <si>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</si>
  <si>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</si>
  <si>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</si>
  <si>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</si>
  <si>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</si>
  <si>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</si>
  <si>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</si>
  <si>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</si>
  <si>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</si>
  <si>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</si>
  <si>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</si>
  <si>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</si>
  <si>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</si>
  <si>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</si>
  <si>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</si>
  <si>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</si>
  <si>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</si>
  <si>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</si>
  <si>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</si>
  <si>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</si>
  <si>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</si>
  <si>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</si>
  <si>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</si>
  <si>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</si>
  <si>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</si>
  <si>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</si>
  <si>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</si>
  <si>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</si>
  <si>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</si>
  <si>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</si>
  <si>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</si>
  <si>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</si>
  <si>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</si>
  <si>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</si>
  <si>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</si>
  <si>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</si>
  <si>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</si>
  <si>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</si>
  <si>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</si>
  <si>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</si>
  <si>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</si>
  <si>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</si>
  <si>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</si>
  <si>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</si>
  <si>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</si>
  <si>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</si>
  <si>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</si>
  <si>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</si>
  <si>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</si>
  <si>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</si>
  <si>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</si>
  <si>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</si>
  <si>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</si>
  <si>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</si>
  <si>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</si>
  <si>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</si>
  <si>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</si>
  <si>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</si>
  <si>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</si>
  <si>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</si>
  <si>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</si>
  <si>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</si>
  <si>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</si>
  <si>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</si>
  <si>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</si>
  <si>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</si>
  <si>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</si>
  <si>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</si>
  <si>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</si>
  <si>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</si>
  <si>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</si>
  <si>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</si>
  <si>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</si>
  <si>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</si>
  <si>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</si>
  <si>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</si>
  <si>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</si>
  <si>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</si>
  <si>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</si>
  <si>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</si>
  <si>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</si>
  <si>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</si>
  <si>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</si>
  <si>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</si>
  <si>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</si>
  <si>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</si>
  <si>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</si>
  <si>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</si>
  <si>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</si>
  <si>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</si>
  <si>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</si>
  <si>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</si>
  <si>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</si>
  <si>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</si>
  <si>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</si>
  <si>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</si>
  <si>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</si>
  <si>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</si>
  <si>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</si>
  <si>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</si>
  <si>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</si>
  <si>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</si>
  <si>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</si>
  <si>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</si>
  <si>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</si>
  <si>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</si>
  <si>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</si>
  <si>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</si>
  <si>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</si>
  <si>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</si>
  <si>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</si>
  <si>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</si>
  <si>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</si>
  <si>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</si>
  <si>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</si>
  <si>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</si>
  <si>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</si>
  <si>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</si>
  <si>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</si>
  <si>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</si>
  <si>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</si>
  <si>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</si>
  <si>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</si>
  <si>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</si>
  <si>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</si>
  <si>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</si>
  <si>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</si>
  <si>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</si>
  <si>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</si>
  <si>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</si>
  <si>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</si>
  <si>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</si>
  <si>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</si>
  <si>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</si>
  <si>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</si>
  <si>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</si>
  <si>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</si>
  <si>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</si>
  <si>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</si>
  <si>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</si>
  <si>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</si>
  <si>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</si>
  <si>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</si>
  <si>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</si>
  <si>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</si>
  <si>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</si>
  <si>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</si>
  <si>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</si>
  <si>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</si>
  <si>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</si>
  <si>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</si>
  <si>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</si>
  <si>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</si>
  <si>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</si>
  <si>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</si>
  <si>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</si>
  <si>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</si>
  <si>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</si>
  <si>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</si>
  <si>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</si>
  <si>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</si>
  <si>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</si>
  <si>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</si>
  <si>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</si>
  <si>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</si>
  <si>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</si>
  <si>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</si>
  <si>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</si>
  <si>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</si>
  <si>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</si>
  <si>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</si>
  <si>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</si>
  <si>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</si>
  <si>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</si>
  <si>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</si>
  <si>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</si>
  <si>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</si>
  <si>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</si>
  <si>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</si>
  <si>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</si>
  <si>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</si>
  <si>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</si>
  <si>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</si>
  <si>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</si>
  <si>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</si>
  <si>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</si>
  <si>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</si>
  <si>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</si>
  <si>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</si>
  <si>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</si>
  <si>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</si>
  <si>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</si>
  <si>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</si>
  <si>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</si>
  <si>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</si>
  <si>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</si>
  <si>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</si>
  <si>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</si>
  <si>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</si>
  <si>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</si>
  <si>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</si>
  <si>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</si>
  <si>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</si>
  <si>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</si>
  <si>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</si>
  <si>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</si>
  <si>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</si>
  <si>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</si>
  <si>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</si>
  <si>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</si>
  <si>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</si>
  <si>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</si>
  <si>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</si>
  <si>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</si>
  <si>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</si>
  <si>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</si>
  <si>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</si>
  <si>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</si>
  <si>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</si>
  <si>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</si>
  <si>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</si>
  <si>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</si>
  <si>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</si>
  <si>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</si>
  <si>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</si>
  <si>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</si>
  <si>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</si>
  <si>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</si>
  <si>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</si>
  <si>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</si>
  <si>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</si>
  <si>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</si>
  <si>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</si>
  <si>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</si>
  <si>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</si>
  <si>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</si>
  <si>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</si>
  <si>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</si>
  <si>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</si>
  <si>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</si>
  <si>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</si>
  <si>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</si>
  <si>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</si>
  <si>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</si>
  <si>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</si>
  <si>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</si>
  <si>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</si>
  <si>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</si>
  <si>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</si>
  <si>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</si>
  <si>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</si>
  <si>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</si>
  <si>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</si>
  <si>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</si>
  <si>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</si>
  <si>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</si>
  <si>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</si>
  <si>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</si>
  <si>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</si>
  <si>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</si>
  <si>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</si>
  <si>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</si>
  <si>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</si>
  <si>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</si>
  <si>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</si>
  <si>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</si>
  <si>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</si>
  <si>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</si>
  <si>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</si>
  <si>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</si>
  <si>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</si>
  <si>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</si>
  <si>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</si>
  <si>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</si>
  <si>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</si>
  <si>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</si>
  <si>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</si>
  <si>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</si>
  <si>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</si>
  <si>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</si>
  <si>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</si>
  <si>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</si>
  <si>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</si>
  <si>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</si>
  <si>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</si>
  <si>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</si>
  <si>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</si>
  <si>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</si>
  <si>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</si>
  <si>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</si>
  <si>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</si>
  <si>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</si>
  <si>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</si>
  <si>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</si>
  <si>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</si>
  <si>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</si>
  <si>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</si>
  <si>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</si>
  <si>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</si>
  <si>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</si>
  <si>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</si>
  <si>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</si>
  <si>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</si>
  <si>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</si>
  <si>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</si>
  <si>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</si>
  <si>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</si>
  <si>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</si>
  <si>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</si>
  <si>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</si>
  <si>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</si>
  <si>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</si>
  <si>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</si>
  <si>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</si>
  <si>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</si>
  <si>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</si>
  <si>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</si>
  <si>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</si>
  <si>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</si>
  <si>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</si>
  <si>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</si>
  <si>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</si>
  <si>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</si>
  <si>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</si>
  <si>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</si>
  <si>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</si>
  <si>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</si>
  <si>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</si>
  <si>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</si>
  <si>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</si>
  <si>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</si>
  <si>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</si>
  <si>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</si>
  <si>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</si>
  <si>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</si>
  <si>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</si>
  <si>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</si>
  <si>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</si>
  <si>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</si>
  <si>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</si>
  <si>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</si>
  <si>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</si>
  <si>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</si>
  <si>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</si>
  <si>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</si>
  <si>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</si>
  <si>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</si>
  <si>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</si>
  <si>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</si>
  <si>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</si>
  <si>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</si>
  <si>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</si>
  <si>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</si>
  <si>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</si>
  <si>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</si>
  <si>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</si>
  <si>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</si>
  <si>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</si>
  <si>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</si>
  <si>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</si>
  <si>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</si>
  <si>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</si>
  <si>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</si>
  <si>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</si>
  <si>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</si>
  <si>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</si>
  <si>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</si>
  <si>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</si>
  <si>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</si>
  <si>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</si>
  <si>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</si>
  <si>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</si>
  <si>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</si>
  <si>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</si>
  <si>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</si>
  <si>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</si>
  <si>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</si>
  <si>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</si>
  <si>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</si>
  <si>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</si>
  <si>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</si>
  <si>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</si>
  <si>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</si>
  <si>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</si>
  <si>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</si>
  <si>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</si>
  <si>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</si>
  <si>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</si>
  <si>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</si>
  <si>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</si>
  <si>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</si>
  <si>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</si>
  <si>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</si>
  <si>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</si>
  <si>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</si>
  <si>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</si>
  <si>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</si>
  <si>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</si>
  <si>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</si>
  <si>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</si>
  <si>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</si>
  <si>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</si>
  <si>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</si>
  <si>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</si>
  <si>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</si>
  <si>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</si>
  <si>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</si>
  <si>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</si>
  <si>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</si>
  <si>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</si>
  <si>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</si>
  <si>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</si>
  <si>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</si>
  <si>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</si>
  <si>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</si>
  <si>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</si>
  <si>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</si>
  <si>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</si>
  <si>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</si>
  <si>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</si>
  <si>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</si>
  <si>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</si>
  <si>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</si>
  <si>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</si>
  <si>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</si>
  <si>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</si>
  <si>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</si>
  <si>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</si>
  <si>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</si>
  <si>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</si>
  <si>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</si>
  <si>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</si>
  <si>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</si>
  <si>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</si>
  <si>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</si>
  <si>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</si>
  <si>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</si>
  <si>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</si>
  <si>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</si>
  <si>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</si>
  <si>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</si>
  <si>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</si>
  <si>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</si>
  <si>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</si>
  <si>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</si>
  <si>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</si>
  <si>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</si>
  <si>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</si>
  <si>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</si>
  <si>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</si>
  <si>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</si>
  <si>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</si>
  <si>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</si>
  <si>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</si>
  <si>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</si>
  <si>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</si>
  <si>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</si>
  <si>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</si>
  <si>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</si>
  <si>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</si>
  <si>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</si>
  <si>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</si>
  <si>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</si>
  <si>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</si>
  <si>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</si>
  <si>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</si>
  <si>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</si>
  <si>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</si>
  <si>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</si>
  <si>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</si>
  <si>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</si>
  <si>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</si>
  <si>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</si>
  <si>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</si>
  <si>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</si>
  <si>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</si>
  <si>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</si>
  <si>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</si>
  <si>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</si>
  <si>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</si>
  <si>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</si>
  <si>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</si>
  <si>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</si>
  <si>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</si>
  <si>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</si>
  <si>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</si>
  <si>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</si>
  <si>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</si>
  <si>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</si>
  <si>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</si>
  <si>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</si>
  <si>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</si>
  <si>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</si>
  <si>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</si>
  <si>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</si>
  <si>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</si>
  <si>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</si>
  <si>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</si>
  <si>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</si>
  <si>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</si>
  <si>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</si>
  <si>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</si>
  <si>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</si>
  <si>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</si>
  <si>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</si>
  <si>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</si>
  <si>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</si>
  <si>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</si>
  <si>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</si>
  <si>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</si>
  <si>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</si>
  <si>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</si>
  <si>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</si>
  <si>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</si>
  <si>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</si>
  <si>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</si>
  <si>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</si>
  <si>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</si>
  <si>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</si>
  <si>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</si>
  <si>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</si>
  <si>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</si>
  <si>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</si>
  <si>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</si>
  <si>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</si>
  <si>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</si>
  <si>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</si>
  <si>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</si>
  <si>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</si>
  <si>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</si>
  <si>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</si>
  <si>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</si>
  <si>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</si>
  <si>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</si>
  <si>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</si>
  <si>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</si>
  <si>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</si>
  <si>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</si>
  <si>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</si>
  <si>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</si>
  <si>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</si>
  <si>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</si>
  <si>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</si>
  <si>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</si>
  <si>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</si>
  <si>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</si>
  <si>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</si>
  <si>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</si>
  <si>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</si>
  <si>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</si>
  <si>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</si>
  <si>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</si>
  <si>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</si>
  <si>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</si>
  <si>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</si>
  <si>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</si>
  <si>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</si>
  <si>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</si>
  <si>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</si>
  <si>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</si>
  <si>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</si>
  <si>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</si>
  <si>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</si>
  <si>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</si>
  <si>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</si>
  <si>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</si>
  <si>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</si>
  <si>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</si>
  <si>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</si>
  <si>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</si>
  <si>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</si>
  <si>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</si>
  <si>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</si>
  <si>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</si>
  <si>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</si>
  <si>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</si>
  <si>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</si>
  <si>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</si>
  <si>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</si>
  <si>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</si>
  <si>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</si>
  <si>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</si>
  <si>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</si>
  <si>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</si>
  <si>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</si>
  <si>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</si>
  <si>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</si>
  <si>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</si>
  <si>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</si>
  <si>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</si>
  <si>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</si>
  <si>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</si>
  <si>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</si>
  <si>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</si>
  <si>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</si>
  <si>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</si>
  <si>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</si>
  <si>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</si>
  <si>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</si>
  <si>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</si>
  <si>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</si>
  <si>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</si>
  <si>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</si>
  <si>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</si>
  <si>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</si>
  <si>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</si>
  <si>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</si>
  <si>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</si>
  <si>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</si>
  <si>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</si>
  <si>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</si>
  <si>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</si>
  <si>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</si>
  <si>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</si>
  <si>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</si>
  <si>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</si>
  <si>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</si>
  <si>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</si>
  <si>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</si>
  <si>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</si>
  <si>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</si>
  <si>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</si>
  <si>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</si>
  <si>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</si>
  <si>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</si>
  <si>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</si>
  <si>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</si>
  <si>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</si>
  <si>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</si>
  <si>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</si>
  <si>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</si>
  <si>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</si>
  <si>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</si>
  <si>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</si>
  <si>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</si>
  <si>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</si>
  <si>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</si>
  <si>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</si>
  <si>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</si>
  <si>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</si>
  <si>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</si>
  <si>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</si>
  <si>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</si>
  <si>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</si>
  <si>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</si>
  <si>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</si>
  <si>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</si>
  <si>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</si>
  <si>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</si>
  <si>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</si>
  <si>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</si>
  <si>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</si>
  <si>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</si>
  <si>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</si>
  <si>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</si>
  <si>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</si>
  <si>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</si>
  <si>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</si>
  <si>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</si>
  <si>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</si>
  <si>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</si>
  <si>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</si>
  <si>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</si>
  <si>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</si>
  <si>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</si>
  <si>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</si>
  <si>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</si>
  <si>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</si>
  <si>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</si>
  <si>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</si>
  <si>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</si>
  <si>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</si>
  <si>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</si>
  <si>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</si>
  <si>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</si>
  <si>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</si>
  <si>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</si>
  <si>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</si>
  <si>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</si>
  <si>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</si>
  <si>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</si>
  <si>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</si>
  <si>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</si>
  <si>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</si>
  <si>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</si>
  <si>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</si>
  <si>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</si>
  <si>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</si>
  <si>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</si>
  <si>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</si>
  <si>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</si>
  <si>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</si>
  <si>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</si>
  <si>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</si>
  <si>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</si>
  <si>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</si>
  <si>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</si>
  <si>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</si>
  <si>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</si>
  <si>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</si>
  <si>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</si>
  <si>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</si>
  <si>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</si>
  <si>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</si>
  <si>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</si>
  <si>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</si>
  <si>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</si>
  <si>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</si>
  <si>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</si>
  <si>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</si>
  <si>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</si>
  <si>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</si>
  <si>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</si>
  <si>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</si>
  <si>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</si>
  <si>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</si>
  <si>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</si>
  <si>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</si>
  <si>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</si>
  <si>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</si>
  <si>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</si>
  <si>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</si>
  <si>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</si>
  <si>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</si>
  <si>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</si>
  <si>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</si>
  <si>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</si>
  <si>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</si>
  <si>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</si>
  <si>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</si>
  <si>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</si>
  <si>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</si>
  <si>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</si>
  <si>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</si>
  <si>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</si>
  <si>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</si>
  <si>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</si>
  <si>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</si>
  <si>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</si>
  <si>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</si>
  <si>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</si>
  <si>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</si>
  <si>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</si>
  <si>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</si>
  <si>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</si>
  <si>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</si>
  <si>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</si>
  <si>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</si>
  <si>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</si>
  <si>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</si>
  <si>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</si>
  <si>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</si>
  <si>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</si>
  <si>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</si>
  <si>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</si>
  <si>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</si>
  <si>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</si>
  <si>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</si>
  <si>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</si>
  <si>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</si>
  <si>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</si>
  <si>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</si>
  <si>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</si>
  <si>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</si>
  <si>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</si>
  <si>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</si>
  <si>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</si>
  <si>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</si>
  <si>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</si>
  <si>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</si>
  <si>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</si>
  <si>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</si>
  <si>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</si>
  <si>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</si>
  <si>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</si>
  <si>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</si>
  <si>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</si>
  <si>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</si>
  <si>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</si>
  <si>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</si>
  <si>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</si>
  <si>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</si>
  <si>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</si>
  <si>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</si>
  <si>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</si>
  <si>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</si>
  <si>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</si>
  <si>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</si>
  <si>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</si>
  <si>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</si>
  <si>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</si>
  <si>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</si>
  <si>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</si>
  <si>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</si>
  <si>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</si>
  <si>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</si>
  <si>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</si>
  <si>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</si>
  <si>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</si>
  <si>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</si>
  <si>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</si>
  <si>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</si>
  <si>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</si>
  <si>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</si>
  <si>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</si>
  <si>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</si>
  <si>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</si>
  <si>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</si>
  <si>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</si>
  <si>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</si>
  <si>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</si>
  <si>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</si>
  <si>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</si>
  <si>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</si>
  <si>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</si>
  <si>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</si>
  <si>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</si>
  <si>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</si>
  <si>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</si>
  <si>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</si>
  <si>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</si>
  <si>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</si>
  <si>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</si>
  <si>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</si>
  <si>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</si>
  <si>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</si>
  <si>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</si>
  <si>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</si>
  <si>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</si>
  <si>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</si>
  <si>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</si>
  <si>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</si>
  <si>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</si>
  <si>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</si>
  <si>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</si>
  <si>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</si>
  <si>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</si>
  <si>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</si>
  <si>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</si>
  <si>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</si>
  <si>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</si>
  <si>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</si>
  <si>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</si>
  <si>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</si>
  <si>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</si>
  <si>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</si>
  <si>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</si>
  <si>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</si>
  <si>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</si>
  <si>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</si>
  <si>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</si>
  <si>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</si>
  <si>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</si>
  <si>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</si>
  <si>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</si>
  <si>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</si>
  <si>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</si>
  <si>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</si>
  <si>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</si>
  <si>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</si>
  <si>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</si>
  <si>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</si>
  <si>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</si>
  <si>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</si>
  <si>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</si>
  <si>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</si>
  <si>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</si>
  <si>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</si>
  <si>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</si>
  <si>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</si>
  <si>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</si>
  <si>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</si>
  <si>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</si>
  <si>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</si>
  <si>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</si>
  <si>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</si>
  <si>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</si>
  <si>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</si>
  <si>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</si>
  <si>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</si>
  <si>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</si>
  <si>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</si>
  <si>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</si>
  <si>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</si>
  <si>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</si>
  <si>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</si>
  <si>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</si>
  <si>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</si>
  <si>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</si>
  <si>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</si>
  <si>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</si>
  <si>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</si>
  <si>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</si>
  <si>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</si>
  <si>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</si>
  <si>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</si>
  <si>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</si>
  <si>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</si>
  <si>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</si>
  <si>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</si>
  <si>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</si>
  <si>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</si>
  <si>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</si>
  <si>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</si>
  <si>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</si>
  <si>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</si>
  <si>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</si>
  <si>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</si>
  <si>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</si>
  <si>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</si>
  <si>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</si>
  <si>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</si>
  <si>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</si>
  <si>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</si>
  <si>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</si>
  <si>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</si>
  <si>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</si>
  <si>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</si>
  <si>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</si>
  <si>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</si>
  <si>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</si>
  <si>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</si>
  <si>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</si>
  <si>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</si>
  <si>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</si>
  <si>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</si>
  <si>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</si>
  <si>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</si>
  <si>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</si>
  <si>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</si>
  <si>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</si>
  <si>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</si>
  <si>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</si>
  <si>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</si>
  <si>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</si>
  <si>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</si>
  <si>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</si>
  <si>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</si>
  <si>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</si>
  <si>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</si>
  <si>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</si>
  <si>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</si>
  <si>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</si>
  <si>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</si>
  <si>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</si>
  <si>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</si>
  <si>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</si>
  <si>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</si>
  <si>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</si>
  <si>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</si>
  <si>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</si>
  <si>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</si>
  <si>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</si>
  <si>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</si>
  <si>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</si>
  <si>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</si>
  <si>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</si>
  <si>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</si>
  <si>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</si>
  <si>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</si>
  <si>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</si>
  <si>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</si>
  <si>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</si>
  <si>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</si>
  <si>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</si>
  <si>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</si>
  <si>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</si>
  <si>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</si>
  <si>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</si>
  <si>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</si>
  <si>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</si>
  <si>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</si>
  <si>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</si>
  <si>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</si>
  <si>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</si>
  <si>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</si>
  <si>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</si>
  <si>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</si>
  <si>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</si>
  <si>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</si>
  <si>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</si>
  <si>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</si>
  <si>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</si>
  <si>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</si>
  <si>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</si>
  <si>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</si>
  <si>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</si>
  <si>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</si>
  <si>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</si>
  <si>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</si>
  <si>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</si>
  <si>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</si>
  <si>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</si>
  <si>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</si>
  <si>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</si>
  <si>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</si>
  <si>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</si>
  <si>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</si>
  <si>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</si>
  <si>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</si>
  <si>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</si>
  <si>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</si>
  <si>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</si>
  <si>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</si>
  <si>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</si>
  <si>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</si>
  <si>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</si>
  <si>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</si>
  <si>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</si>
  <si>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</si>
  <si>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</si>
  <si>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</si>
  <si>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</si>
  <si>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</si>
  <si>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</si>
  <si>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</si>
  <si>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</si>
  <si>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</si>
  <si>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</si>
  <si>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</si>
  <si>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</si>
  <si>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</si>
  <si>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</si>
  <si>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</si>
  <si>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</si>
  <si>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</si>
  <si>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</si>
  <si>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</si>
  <si>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</si>
  <si>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</si>
  <si>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</si>
  <si>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</si>
  <si>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</si>
  <si>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</si>
  <si>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</si>
  <si>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</si>
  <si>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</si>
  <si>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</si>
  <si>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</si>
  <si>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</si>
  <si>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</si>
  <si>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</si>
  <si>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</si>
  <si>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</si>
  <si>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</si>
  <si>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</si>
  <si>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</si>
  <si>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</si>
  <si>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</si>
  <si>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</si>
  <si>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</si>
  <si>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</si>
  <si>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</si>
  <si>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</si>
  <si>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</si>
  <si>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</si>
  <si>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</si>
  <si>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</si>
  <si>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</si>
  <si>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</si>
  <si>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</si>
  <si>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</si>
  <si>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</si>
  <si>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</si>
  <si>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</si>
  <si>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</si>
  <si>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</si>
  <si>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</si>
  <si>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</si>
  <si>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</si>
  <si>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</si>
  <si>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</si>
  <si>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</si>
  <si>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</si>
  <si>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</si>
  <si>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</si>
  <si>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</si>
  <si>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</si>
  <si>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</si>
  <si>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</si>
  <si>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</si>
  <si>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</si>
  <si>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</si>
  <si>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</si>
  <si>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</si>
  <si>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</si>
  <si>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</si>
  <si>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</si>
  <si>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</si>
  <si>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</si>
  <si>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</si>
  <si>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</si>
  <si>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</si>
  <si>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</si>
  <si>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</si>
  <si>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</si>
  <si>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</si>
  <si>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</si>
  <si>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</si>
  <si>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</si>
  <si>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</si>
  <si>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</si>
  <si>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</si>
  <si>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</si>
  <si>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</si>
  <si>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</si>
  <si>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</si>
  <si>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</si>
  <si>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</si>
  <si>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</si>
  <si>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</si>
  <si>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</si>
  <si>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</si>
  <si>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</si>
  <si>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</si>
  <si>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</si>
  <si>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</si>
  <si>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</si>
  <si>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</si>
  <si>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</si>
  <si>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</si>
  <si>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</si>
  <si>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</si>
  <si>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</si>
  <si>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</si>
  <si>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</si>
  <si>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</si>
  <si>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</si>
  <si>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</si>
  <si>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</si>
  <si>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</si>
  <si>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</si>
  <si>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</si>
  <si>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</si>
  <si>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</si>
  <si>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</si>
  <si>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</si>
  <si>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</si>
  <si>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</si>
  <si>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</si>
  <si>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</si>
  <si>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</si>
  <si>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</si>
  <si>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</si>
  <si>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</si>
  <si>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</si>
  <si>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</si>
  <si>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</si>
  <si>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</si>
  <si>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</si>
  <si>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</si>
  <si>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</si>
  <si>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</si>
  <si>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</si>
  <si>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</si>
  <si>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</si>
  <si>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</si>
  <si>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</si>
  <si>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</si>
  <si>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</si>
  <si>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</si>
  <si>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</si>
  <si>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</si>
  <si>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</si>
  <si>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</si>
  <si>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</si>
  <si>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</si>
  <si>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</si>
  <si>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</si>
  <si>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</si>
  <si>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</si>
  <si>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</si>
  <si>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</si>
  <si>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</si>
  <si>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</si>
  <si>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</si>
  <si>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</si>
  <si>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</si>
  <si>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</si>
  <si>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</si>
  <si>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</si>
  <si>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</si>
  <si>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</si>
  <si>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</si>
  <si>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</si>
  <si>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</si>
  <si>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</si>
  <si>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</si>
  <si>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</si>
  <si>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</si>
  <si>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</si>
  <si>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</si>
  <si>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</si>
  <si>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</si>
  <si>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</si>
  <si>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</si>
  <si>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</si>
  <si>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</si>
  <si>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</si>
  <si>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</si>
  <si>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</si>
  <si>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</si>
  <si>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</si>
  <si>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</si>
  <si>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</si>
  <si>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</si>
  <si>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</si>
  <si>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</si>
  <si>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</si>
  <si>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</si>
  <si>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</si>
  <si>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</si>
  <si>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</si>
  <si>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</si>
  <si>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</si>
  <si>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</si>
  <si>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</si>
  <si>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</si>
  <si>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</si>
  <si>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</si>
  <si>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</si>
  <si>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</si>
  <si>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</si>
  <si>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</si>
  <si>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</si>
  <si>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</si>
  <si>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</si>
  <si>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</si>
  <si>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</si>
  <si>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</si>
  <si>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</si>
  <si>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</si>
  <si>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</si>
  <si>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</si>
  <si>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</si>
  <si>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</si>
  <si>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</si>
  <si>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</si>
  <si>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</si>
  <si>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</si>
  <si>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</si>
  <si>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</si>
  <si>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</si>
  <si>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</si>
  <si>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</si>
  <si>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</si>
  <si>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</si>
  <si>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</si>
  <si>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</si>
  <si>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</si>
  <si>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</si>
  <si>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</si>
  <si>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</si>
  <si>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</si>
  <si>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</si>
  <si>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</si>
  <si>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</si>
  <si>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</si>
  <si>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</si>
  <si>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</si>
  <si>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</si>
  <si>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</si>
  <si>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</si>
  <si>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</si>
  <si>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</si>
  <si>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</si>
  <si>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</si>
  <si>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</si>
  <si>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</si>
  <si>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</si>
  <si>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</si>
  <si>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</si>
  <si>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</si>
  <si>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</si>
  <si>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</si>
  <si>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</si>
  <si>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</si>
  <si>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</si>
  <si>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</si>
  <si>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</si>
  <si>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</si>
  <si>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</si>
  <si>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</si>
  <si>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</si>
  <si>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</si>
  <si>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</si>
  <si>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</si>
  <si>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</si>
  <si>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</si>
  <si>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</si>
  <si>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</si>
  <si>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</si>
  <si>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</si>
  <si>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</si>
  <si>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</si>
  <si>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</si>
  <si>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</si>
  <si>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</si>
  <si>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</si>
  <si>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</si>
  <si>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</si>
  <si>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</si>
  <si>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</si>
  <si>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</si>
  <si>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</si>
  <si>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</si>
  <si>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</si>
  <si>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</si>
  <si>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</si>
  <si>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</si>
  <si>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</si>
  <si>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</si>
  <si>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</si>
  <si>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</si>
  <si>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</si>
  <si>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</si>
  <si>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</si>
  <si>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</si>
  <si>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</si>
  <si>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</si>
  <si>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</si>
  <si>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</si>
  <si>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</si>
  <si>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</si>
  <si>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</si>
  <si>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</si>
  <si>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</si>
  <si>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</si>
  <si>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</si>
  <si>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</si>
  <si>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</si>
  <si>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</si>
  <si>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</si>
  <si>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</si>
  <si>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</si>
  <si>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</si>
  <si>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</si>
  <si>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</si>
  <si>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</si>
  <si>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</si>
  <si>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</si>
  <si>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</si>
  <si>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</si>
  <si>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</si>
  <si>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</si>
  <si>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</si>
  <si>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</si>
  <si>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</si>
  <si>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</si>
  <si>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</si>
  <si>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</si>
  <si>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</si>
  <si>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</si>
  <si>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</si>
  <si>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</si>
  <si>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</si>
  <si>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</si>
  <si>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</si>
  <si>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</si>
  <si>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</si>
  <si>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</si>
  <si>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</si>
  <si>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</si>
  <si>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</si>
  <si>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</si>
  <si>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</si>
  <si>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</si>
  <si>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</si>
  <si>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</si>
  <si>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</si>
  <si>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</si>
  <si>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</si>
  <si>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</si>
  <si>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</si>
  <si>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</si>
  <si>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</si>
  <si>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</si>
  <si>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</si>
  <si>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</si>
  <si>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</si>
  <si>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</si>
  <si>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</si>
  <si>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</si>
  <si>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</si>
  <si>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</si>
  <si>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</si>
  <si>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</si>
  <si>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</si>
  <si>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</si>
  <si>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</si>
  <si>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</si>
  <si>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</si>
  <si>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</si>
  <si>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</si>
  <si>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</si>
  <si>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</si>
  <si>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</si>
  <si>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</si>
  <si>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</si>
  <si>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</si>
  <si>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</si>
  <si>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</si>
  <si>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</si>
  <si>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</si>
  <si>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</si>
  <si>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</si>
  <si>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</si>
  <si>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</si>
  <si>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</si>
  <si>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</si>
  <si>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</si>
  <si>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</si>
  <si>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</si>
  <si>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</si>
  <si>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</si>
  <si>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</si>
  <si>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</si>
  <si>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</si>
  <si>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</si>
  <si>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</si>
  <si>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</si>
  <si>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</si>
  <si>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</si>
  <si>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</si>
  <si>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</si>
  <si>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</si>
  <si>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</si>
  <si>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</si>
  <si>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</si>
  <si>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</si>
  <si>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</si>
  <si>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</si>
  <si>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</si>
  <si>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</si>
  <si>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</si>
  <si>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</si>
  <si>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</si>
  <si>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</si>
  <si>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</si>
  <si>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</si>
  <si>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</si>
  <si>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</si>
  <si>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</si>
  <si>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</si>
  <si>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</si>
  <si>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</si>
  <si>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</si>
  <si>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</si>
  <si>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</si>
  <si>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</si>
  <si>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</si>
  <si>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</si>
  <si>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</si>
  <si>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</si>
  <si>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</si>
  <si>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</si>
  <si>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</si>
  <si>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</si>
  <si>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</si>
  <si>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</si>
  <si>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</si>
  <si>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</si>
  <si>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</si>
  <si>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</si>
  <si>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</si>
  <si>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</si>
  <si>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</si>
  <si>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</si>
  <si>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</si>
  <si>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</si>
  <si>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</si>
  <si>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</si>
  <si>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</si>
  <si>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</si>
  <si>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</si>
  <si>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</si>
  <si>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</si>
  <si>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</si>
  <si>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</si>
  <si>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</si>
  <si>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</si>
  <si>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</si>
  <si>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</si>
  <si>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</si>
  <si>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</si>
  <si>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</si>
  <si>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</si>
  <si>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</si>
  <si>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</si>
  <si>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</si>
  <si>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</si>
  <si>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</si>
  <si>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</si>
  <si>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</si>
  <si>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</si>
  <si>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</si>
  <si>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</si>
  <si>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</si>
  <si>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</si>
  <si>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</si>
  <si>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</si>
  <si>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</si>
  <si>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</si>
  <si>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</si>
  <si>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</si>
  <si>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</si>
  <si>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</si>
  <si>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</si>
  <si>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</si>
  <si>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</si>
  <si>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</si>
  <si>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</si>
  <si>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</si>
  <si>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</si>
  <si>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</si>
  <si>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</si>
  <si>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</si>
  <si>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</si>
  <si>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</si>
  <si>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</si>
  <si>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</si>
  <si>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</si>
  <si>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</si>
  <si>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</si>
  <si>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</si>
  <si>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</si>
  <si>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</si>
  <si>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</si>
  <si>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</si>
  <si>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</si>
  <si>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</si>
  <si>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</si>
  <si>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</si>
  <si>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</si>
  <si>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</si>
  <si>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</si>
  <si>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</si>
  <si>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</si>
  <si>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</si>
  <si>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</si>
  <si>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</si>
  <si>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</si>
  <si>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</si>
  <si>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</si>
  <si>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</si>
  <si>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</si>
  <si>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</si>
  <si>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</si>
  <si>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</si>
  <si>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</si>
  <si>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</si>
  <si>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</si>
  <si>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</si>
  <si>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</si>
  <si>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</si>
  <si>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</si>
  <si>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</si>
  <si>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</si>
  <si>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</si>
  <si>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</si>
  <si>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</si>
  <si>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</si>
  <si>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</si>
  <si>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</si>
  <si>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</si>
  <si>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</si>
  <si>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</si>
  <si>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</si>
  <si>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</si>
  <si>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</si>
  <si>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</si>
  <si>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</si>
  <si>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</si>
  <si>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</si>
  <si>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</si>
  <si>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</si>
  <si>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</si>
  <si>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</si>
  <si>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</si>
  <si>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</si>
  <si>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</si>
  <si>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</si>
  <si>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</si>
  <si>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</si>
  <si>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</si>
  <si>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</si>
  <si>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</si>
  <si>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</si>
  <si>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</si>
  <si>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</si>
  <si>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</si>
  <si>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</si>
  <si>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</si>
  <si>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</si>
  <si>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</si>
  <si>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</si>
  <si>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</si>
  <si>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</si>
  <si>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</si>
  <si>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</si>
  <si>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</si>
  <si>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</si>
  <si>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</si>
  <si>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</si>
  <si>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</si>
  <si>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</si>
  <si>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</si>
  <si>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</si>
  <si>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</si>
  <si>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</si>
  <si>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</si>
  <si>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</si>
  <si>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</si>
  <si>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</si>
  <si>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</si>
  <si>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</si>
  <si>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</si>
  <si>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</si>
  <si>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</si>
  <si>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</si>
  <si>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</si>
  <si>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</si>
  <si>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</si>
  <si>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</si>
  <si>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</si>
  <si>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</si>
  <si>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</si>
  <si>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</si>
  <si>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</si>
  <si>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</si>
  <si>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</si>
  <si>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</si>
  <si>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</si>
  <si>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</si>
  <si>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</si>
  <si>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</si>
  <si>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</si>
  <si>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</si>
  <si>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</si>
  <si>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</si>
  <si>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</si>
  <si>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</si>
  <si>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</si>
  <si>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</si>
  <si>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</si>
  <si>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</si>
  <si>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</si>
  <si>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</si>
  <si>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</si>
  <si>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</si>
  <si>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</si>
  <si>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</si>
  <si>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</si>
  <si>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</si>
  <si>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</si>
  <si>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</si>
  <si>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</si>
  <si>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</si>
  <si>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</si>
  <si>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</si>
  <si>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</si>
  <si>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</si>
  <si>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</si>
  <si>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</si>
  <si>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</si>
  <si>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</si>
  <si>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</si>
  <si>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</si>
  <si>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</si>
  <si>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</si>
  <si>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</si>
  <si>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</si>
  <si>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</si>
  <si>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</si>
  <si>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</si>
  <si>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</si>
  <si>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</si>
  <si>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</si>
  <si>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</si>
  <si>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</si>
  <si>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</si>
  <si>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</si>
  <si>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</si>
  <si>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</si>
  <si>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</si>
  <si>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</si>
  <si>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</si>
  <si>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</si>
  <si>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</si>
  <si>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</si>
  <si>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</si>
  <si>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</si>
  <si>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</si>
  <si>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</si>
  <si>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</si>
  <si>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</si>
  <si>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</si>
  <si>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</si>
  <si>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</si>
  <si>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</si>
  <si>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</si>
  <si>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</si>
  <si>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</si>
  <si>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</si>
  <si>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</si>
  <si>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</si>
  <si>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</si>
  <si>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</si>
  <si>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</si>
  <si>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</si>
  <si>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</si>
  <si>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</si>
  <si>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</si>
  <si>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</si>
  <si>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</si>
  <si>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</si>
  <si>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</si>
  <si>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</si>
  <si>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</si>
  <si>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</si>
  <si>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</si>
  <si>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</si>
  <si>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</si>
  <si>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</si>
  <si>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</si>
  <si>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</si>
  <si>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</si>
  <si>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</si>
  <si>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</si>
  <si>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</si>
  <si>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</si>
  <si>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</si>
  <si>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</si>
  <si>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</si>
  <si>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</si>
  <si>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</si>
  <si>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</si>
  <si>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</si>
  <si>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</si>
  <si>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</si>
  <si>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</si>
  <si>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</si>
  <si>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</si>
  <si>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</si>
  <si>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</si>
  <si>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</si>
  <si>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</si>
  <si>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</si>
  <si>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</si>
  <si>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</si>
  <si>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</si>
  <si>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</si>
  <si>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</si>
  <si>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</si>
  <si>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</si>
  <si>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</si>
  <si>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</si>
  <si>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</si>
  <si>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</si>
  <si>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</si>
  <si>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</si>
  <si>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</si>
  <si>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</si>
  <si>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</si>
  <si>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</si>
  <si>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</si>
  <si>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</si>
  <si>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</si>
  <si>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</si>
  <si>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</si>
  <si>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</si>
  <si>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</si>
  <si>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</si>
  <si>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</si>
  <si>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</si>
  <si>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</si>
  <si>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</si>
  <si>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</si>
  <si>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</si>
  <si>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</si>
  <si>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</si>
  <si>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</si>
  <si>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</si>
  <si>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</si>
  <si>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</si>
  <si>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</si>
  <si>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</si>
  <si>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</si>
  <si>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</si>
  <si>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</si>
  <si>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</si>
  <si>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</si>
  <si>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</si>
  <si>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</si>
  <si>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</si>
  <si>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</si>
  <si>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</si>
  <si>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</si>
  <si>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</si>
  <si>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</si>
  <si>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</si>
  <si>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</si>
  <si>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</si>
  <si>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</si>
  <si>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</si>
  <si>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</si>
  <si>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</si>
  <si>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</si>
  <si>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</si>
  <si>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</si>
  <si>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</si>
  <si>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</si>
  <si>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</si>
  <si>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</si>
  <si>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</si>
  <si>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</si>
  <si>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</si>
  <si>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</si>
  <si>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</si>
  <si>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</si>
  <si>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</si>
  <si>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</si>
  <si>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</si>
  <si>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</si>
  <si>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</si>
  <si>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</si>
  <si>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</si>
  <si>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</si>
  <si>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</si>
  <si>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</si>
  <si>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</si>
  <si>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</si>
  <si>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</si>
  <si>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</si>
  <si>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</si>
  <si>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</si>
  <si>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</si>
  <si>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</si>
  <si>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</si>
  <si>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</si>
  <si>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</si>
  <si>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</si>
  <si>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</si>
  <si>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</si>
  <si>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</si>
  <si>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</si>
  <si>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</si>
  <si>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</si>
  <si>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</si>
  <si>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</si>
  <si>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</si>
  <si>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</si>
  <si>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</si>
  <si>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</si>
  <si>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</si>
  <si>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</si>
  <si>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</si>
  <si>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</si>
  <si>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</si>
  <si>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</si>
  <si>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</si>
  <si>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</si>
  <si>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</si>
  <si>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</si>
  <si>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</si>
  <si>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</si>
  <si>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</si>
  <si>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</si>
  <si>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</si>
  <si>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</si>
  <si>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</si>
  <si>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</si>
  <si>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</si>
  <si>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</si>
  <si>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</si>
  <si>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</si>
  <si>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</si>
  <si>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</si>
  <si>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</si>
  <si>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</si>
  <si>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</si>
  <si>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</si>
  <si>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</si>
  <si>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</si>
  <si>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</si>
  <si>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</si>
  <si>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</si>
  <si>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</si>
  <si>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</si>
  <si>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</si>
  <si>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</si>
  <si>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</si>
  <si>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</si>
  <si>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</si>
  <si>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</si>
  <si>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</si>
  <si>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</si>
  <si>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</si>
  <si>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</si>
  <si>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</si>
  <si>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</si>
  <si>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</si>
  <si>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</si>
  <si>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</si>
  <si>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</si>
  <si>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</si>
  <si>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</si>
  <si>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</si>
  <si>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</si>
  <si>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</si>
  <si>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</si>
  <si>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</si>
  <si>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</si>
  <si>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</si>
  <si>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</si>
  <si>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</si>
  <si>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</si>
  <si>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</si>
  <si>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</si>
  <si>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</si>
  <si>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</si>
  <si>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</si>
  <si>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</si>
  <si>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</si>
  <si>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</si>
  <si>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</si>
  <si>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</si>
  <si>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</si>
  <si>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</si>
  <si>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</si>
  <si>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</si>
  <si>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</si>
  <si>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</si>
  <si>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</si>
  <si>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</si>
  <si>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</si>
  <si>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</si>
  <si>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</si>
  <si>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</si>
  <si>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</si>
  <si>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</si>
  <si>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</si>
  <si>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</si>
  <si>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</si>
  <si>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</si>
  <si>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</si>
  <si>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</si>
  <si>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</si>
  <si>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</si>
  <si>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</si>
  <si>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</si>
  <si>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</si>
  <si>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</si>
  <si>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</si>
  <si>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</si>
  <si>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</si>
  <si>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</si>
  <si>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</si>
  <si>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</si>
  <si>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</si>
  <si>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</si>
  <si>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</si>
  <si>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</si>
  <si>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</si>
  <si>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</si>
  <si>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</si>
  <si>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</si>
  <si>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</si>
  <si>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</si>
  <si>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</si>
  <si>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</si>
  <si>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</si>
  <si>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</si>
  <si>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</si>
  <si>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</si>
  <si>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</si>
  <si>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</si>
  <si>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</si>
  <si>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</si>
  <si>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</si>
  <si>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</si>
  <si>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</si>
  <si>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</si>
  <si>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</si>
  <si>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</si>
  <si>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</si>
  <si>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</si>
  <si>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</si>
  <si>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</si>
  <si>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</si>
  <si>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</si>
  <si>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</si>
  <si>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</si>
  <si>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</si>
  <si>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</si>
  <si>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</si>
  <si>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</si>
  <si>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</si>
  <si>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</si>
  <si>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</si>
  <si>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</si>
  <si>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</si>
  <si>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</si>
  <si>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</si>
  <si>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</si>
  <si>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</si>
  <si>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</si>
  <si>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</si>
  <si>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</si>
  <si>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</si>
  <si>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</si>
  <si>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</si>
  <si>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</si>
  <si>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</si>
  <si>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</si>
  <si>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</si>
  <si>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</si>
  <si>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</si>
  <si>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</si>
  <si>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</si>
  <si>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</si>
  <si>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</si>
  <si>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</si>
  <si>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</si>
  <si>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</si>
  <si>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</si>
  <si>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</si>
  <si>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</si>
  <si>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</si>
  <si>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</si>
  <si>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</si>
  <si>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</si>
  <si>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</si>
  <si>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</si>
  <si>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</si>
  <si>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</si>
  <si>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</si>
  <si>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</si>
  <si>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</si>
  <si>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</si>
  <si>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</si>
  <si>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</si>
  <si>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</si>
  <si>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</si>
  <si>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</si>
  <si>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</si>
  <si>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</si>
  <si>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</si>
  <si>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</si>
  <si>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</si>
  <si>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</si>
  <si>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</si>
  <si>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</si>
  <si>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</si>
  <si>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</si>
  <si>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</si>
  <si>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</si>
  <si>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</si>
  <si>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</si>
  <si>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</si>
  <si>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</si>
  <si>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</si>
  <si>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</si>
  <si>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</si>
  <si>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</si>
  <si>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</si>
  <si>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</si>
  <si>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</si>
  <si>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</si>
  <si>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</si>
  <si>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</si>
  <si>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</si>
  <si>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</si>
  <si>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</si>
  <si>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</si>
  <si>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</si>
  <si>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</si>
  <si>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</si>
  <si>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</si>
  <si>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</si>
  <si>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</si>
  <si>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</si>
  <si>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</si>
  <si>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</si>
  <si>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</si>
  <si>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</si>
  <si>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</si>
  <si>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</si>
  <si>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</si>
  <si>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</si>
  <si>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</si>
  <si>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</si>
  <si>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</si>
  <si>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</si>
  <si>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</si>
  <si>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</si>
  <si>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</si>
  <si>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</si>
  <si>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</si>
  <si>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</si>
  <si>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</si>
  <si>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</si>
  <si>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</si>
  <si>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</si>
  <si>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</si>
  <si>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</si>
  <si>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</si>
  <si>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</si>
  <si>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</si>
  <si>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</si>
  <si>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</si>
  <si>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</si>
  <si>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</si>
  <si>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</si>
  <si>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</si>
  <si>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</si>
  <si>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</si>
  <si>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</si>
  <si>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</si>
  <si>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</si>
  <si>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</si>
  <si>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</si>
  <si>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</si>
  <si>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</si>
  <si>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</si>
  <si>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</si>
  <si>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</si>
  <si>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</si>
  <si>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</si>
  <si>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</si>
  <si>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</si>
  <si>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</si>
  <si>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</si>
  <si>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</si>
  <si>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</si>
  <si>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</si>
  <si>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</si>
  <si>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</si>
  <si>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</si>
  <si>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</si>
  <si>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</si>
  <si>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</si>
  <si>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</si>
  <si>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</si>
  <si>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</si>
  <si>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</si>
  <si>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</si>
  <si>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</si>
  <si>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</si>
  <si>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</si>
  <si>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</si>
  <si>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</si>
  <si>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</si>
  <si>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</si>
  <si>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</si>
  <si>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</si>
  <si>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</si>
  <si>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</si>
  <si>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</si>
  <si>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</si>
  <si>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</si>
  <si>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</si>
  <si>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</si>
  <si>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</si>
  <si>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</si>
  <si>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</si>
  <si>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</si>
  <si>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</si>
  <si>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</si>
  <si>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</si>
  <si>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</si>
  <si>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</si>
  <si>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</si>
  <si>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</si>
  <si>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</si>
  <si>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</si>
  <si>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</si>
  <si>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</si>
  <si>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</si>
  <si>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</si>
  <si>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</si>
  <si>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</si>
  <si>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</si>
  <si>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</si>
  <si>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</si>
  <si>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</si>
  <si>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</si>
  <si>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</si>
  <si>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</si>
  <si>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</si>
  <si>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</si>
  <si>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</si>
  <si>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</si>
  <si>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</si>
  <si>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</si>
  <si>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</si>
  <si>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</si>
  <si>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</si>
  <si>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</si>
  <si>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</si>
  <si>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</si>
  <si>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</si>
  <si>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</si>
  <si>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</si>
  <si>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</si>
  <si>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</si>
  <si>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</si>
  <si>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</si>
  <si>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</si>
  <si>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</si>
  <si>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</si>
  <si>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</si>
  <si>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</si>
  <si>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</si>
  <si>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</si>
  <si>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</si>
  <si>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</si>
  <si>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</si>
  <si>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</si>
  <si>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</si>
  <si>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</si>
  <si>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</si>
  <si>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</si>
  <si>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</si>
  <si>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</si>
  <si>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</si>
  <si>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</si>
  <si>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</si>
  <si>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</si>
  <si>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</si>
  <si>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</si>
  <si>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</si>
  <si>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</si>
  <si>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</si>
  <si>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</si>
  <si>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</si>
  <si>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</si>
  <si>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</si>
  <si>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</si>
  <si>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</si>
  <si>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</si>
  <si>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</si>
  <si>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</si>
  <si>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</si>
  <si>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</si>
  <si>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</si>
  <si>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</si>
  <si>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</si>
  <si>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</si>
  <si>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</si>
  <si>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</si>
  <si>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</si>
  <si>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</si>
  <si>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</si>
  <si>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</si>
  <si>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</si>
  <si>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</si>
  <si>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</si>
  <si>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</si>
  <si>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</si>
  <si>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</si>
  <si>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</si>
  <si>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</si>
  <si>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</si>
  <si>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</si>
  <si>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</si>
  <si>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</si>
  <si>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</si>
  <si>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</si>
  <si>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</si>
  <si>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</si>
  <si>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</si>
  <si>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</si>
  <si>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</si>
  <si>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</si>
  <si>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</si>
  <si>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</si>
  <si>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</si>
  <si>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</si>
  <si>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</si>
  <si>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</si>
  <si>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</si>
  <si>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</si>
  <si>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</si>
  <si>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</si>
  <si>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</si>
  <si>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</si>
  <si>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</si>
  <si>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</si>
  <si>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</si>
  <si>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</si>
  <si>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</si>
  <si>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</si>
  <si>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</si>
  <si>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</si>
  <si>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</si>
  <si>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</si>
  <si>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</si>
  <si>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</si>
  <si>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</si>
  <si>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</si>
  <si>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</si>
  <si>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</si>
  <si>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</si>
  <si>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</si>
  <si>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</si>
  <si>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</si>
  <si>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</si>
  <si>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</si>
  <si>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</si>
  <si>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</si>
  <si>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</si>
  <si>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</si>
  <si>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</si>
  <si>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</si>
  <si>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</si>
  <si>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</si>
  <si>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</si>
  <si>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</si>
  <si>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</si>
  <si>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</si>
  <si>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</si>
  <si>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</si>
  <si>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</si>
  <si>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</si>
  <si>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</si>
  <si>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</si>
  <si>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</si>
  <si>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</si>
  <si>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</si>
  <si>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</si>
  <si>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</si>
  <si>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</si>
  <si>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</si>
  <si>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</si>
  <si>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</si>
  <si>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</si>
  <si>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</si>
  <si>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</si>
  <si>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</si>
  <si>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</si>
  <si>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</si>
  <si>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</si>
  <si>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</si>
  <si>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</si>
  <si>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</si>
  <si>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</si>
  <si>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</si>
  <si>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</si>
  <si>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</si>
  <si>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</si>
  <si>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</si>
  <si>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</si>
  <si>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</si>
  <si>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</si>
  <si>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</si>
  <si>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</si>
  <si>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</si>
  <si>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</si>
  <si>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</si>
  <si>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</si>
  <si>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</si>
  <si>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</si>
  <si>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</si>
  <si>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</si>
  <si>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</si>
  <si>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</si>
  <si>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</si>
  <si>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</si>
  <si>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</si>
  <si>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</si>
  <si>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</si>
  <si>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</si>
  <si>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</si>
  <si>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</si>
  <si>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</si>
  <si>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</si>
  <si>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</si>
  <si>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</si>
  <si>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</si>
  <si>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</si>
  <si>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</si>
  <si>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</si>
  <si>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</si>
  <si>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</si>
  <si>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</si>
  <si>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</si>
  <si>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</si>
  <si>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</si>
  <si>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</si>
  <si>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</si>
  <si>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</si>
  <si>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</si>
  <si>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</si>
  <si>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</si>
  <si>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</si>
  <si>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</si>
  <si>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</si>
  <si>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</si>
  <si>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</si>
  <si>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</si>
  <si>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</si>
  <si>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</si>
  <si>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</si>
  <si>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</si>
  <si>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</si>
  <si>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</si>
  <si>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</si>
  <si>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</si>
  <si>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</si>
  <si>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</si>
  <si>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</si>
  <si>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</si>
  <si>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</si>
  <si>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</si>
  <si>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</si>
  <si>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</si>
  <si>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</si>
  <si>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</si>
  <si>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</si>
  <si>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</si>
  <si>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</si>
  <si>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</si>
  <si>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</si>
  <si>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</si>
  <si>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</si>
  <si>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</si>
  <si>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</si>
  <si>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</si>
  <si>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</si>
  <si>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</si>
  <si>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</si>
  <si>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</si>
  <si>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</si>
  <si>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</si>
  <si>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</si>
  <si>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</si>
  <si>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</si>
  <si>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</si>
  <si>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</si>
  <si>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</si>
  <si>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</si>
  <si>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</si>
  <si>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</si>
  <si>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</si>
  <si>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</si>
  <si>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</si>
  <si>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</si>
  <si>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</si>
  <si>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</si>
  <si>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</si>
  <si>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</si>
  <si>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</si>
  <si>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</si>
  <si>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</si>
  <si>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</si>
  <si>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</si>
  <si>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</si>
  <si>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</si>
  <si>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</si>
  <si>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</si>
  <si>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</si>
  <si>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</si>
  <si>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</si>
  <si>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</si>
  <si>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</si>
  <si>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</si>
  <si>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</si>
  <si>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</si>
  <si>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</si>
  <si>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</si>
  <si>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</si>
  <si>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</si>
  <si>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</si>
  <si>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</si>
  <si>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</si>
  <si>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</si>
  <si>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</si>
  <si>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</si>
  <si>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</si>
  <si>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</si>
  <si>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</si>
  <si>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</si>
  <si>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</si>
  <si>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</si>
  <si>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</si>
  <si>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</si>
  <si>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</si>
  <si>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</si>
  <si>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</si>
  <si>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</si>
  <si>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</si>
  <si>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</si>
  <si>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</si>
  <si>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</si>
  <si>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</si>
  <si>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</si>
  <si>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</si>
  <si>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</si>
  <si>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</si>
  <si>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</si>
  <si>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</si>
  <si>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</si>
  <si>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</si>
  <si>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</si>
  <si>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</si>
  <si>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</si>
  <si>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</si>
  <si>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</si>
  <si>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</si>
  <si>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</si>
  <si>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</si>
  <si>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</si>
  <si>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</si>
  <si>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</si>
  <si>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</si>
  <si>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</si>
  <si>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</si>
  <si>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</si>
  <si>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</si>
  <si>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</si>
  <si>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</si>
  <si>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</si>
  <si>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</si>
  <si>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</si>
  <si>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</si>
  <si>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</si>
  <si>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</si>
  <si>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</si>
  <si>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</si>
  <si>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</si>
  <si>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</si>
  <si>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</si>
  <si>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</si>
  <si>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</si>
  <si>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</si>
  <si>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</si>
  <si>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</si>
  <si>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</si>
  <si>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</si>
  <si>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</si>
  <si>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</si>
  <si>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</si>
  <si>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</si>
  <si>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</si>
  <si>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</si>
  <si>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</si>
  <si>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</si>
  <si>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</si>
  <si>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</si>
  <si>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</si>
  <si>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</si>
  <si>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</si>
  <si>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</si>
  <si>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</si>
  <si>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</si>
  <si>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</si>
  <si>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</si>
  <si>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</si>
  <si>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</si>
  <si>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</si>
  <si>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</si>
  <si>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</si>
  <si>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</si>
  <si>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</si>
  <si>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</si>
  <si>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</si>
  <si>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</si>
  <si>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</si>
  <si>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</si>
  <si>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</si>
  <si>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</si>
  <si>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</si>
  <si>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</si>
  <si>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</si>
  <si>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</si>
  <si>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</si>
  <si>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</si>
  <si>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</si>
  <si>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</si>
  <si>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</si>
  <si>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</si>
  <si>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</si>
  <si>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</si>
  <si>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</si>
  <si>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</si>
  <si>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</si>
  <si>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</si>
  <si>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</si>
  <si>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</si>
  <si>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</si>
  <si>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</si>
  <si>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</si>
  <si>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</si>
  <si>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</si>
  <si>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</si>
  <si>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</si>
  <si>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</si>
  <si>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</si>
  <si>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</si>
  <si>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</si>
  <si>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</si>
  <si>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</si>
  <si>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</si>
  <si>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</si>
  <si>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</si>
  <si>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</si>
  <si>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</si>
  <si>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</si>
  <si>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</si>
  <si>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</si>
  <si>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</si>
  <si>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</si>
  <si>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</si>
  <si>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</si>
  <si>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</si>
  <si>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</si>
  <si>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</si>
  <si>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</si>
  <si>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</si>
  <si>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</si>
  <si>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</si>
  <si>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</si>
  <si>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</si>
  <si>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</si>
  <si>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</si>
  <si>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</si>
  <si>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</si>
  <si>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</si>
  <si>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</si>
  <si>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</si>
  <si>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</si>
  <si>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</si>
  <si>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</si>
  <si>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</si>
  <si>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</si>
  <si>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</si>
  <si>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</si>
  <si>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</si>
  <si>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</si>
  <si>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</si>
  <si>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</si>
  <si>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</si>
  <si>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</si>
  <si>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</si>
  <si>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</si>
  <si>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</si>
  <si>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</si>
  <si>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</si>
  <si>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</si>
  <si>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</si>
  <si>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</si>
  <si>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</si>
  <si>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</si>
  <si>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</si>
  <si>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</si>
  <si>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</si>
  <si>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</si>
  <si>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</si>
  <si>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</si>
  <si>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</si>
  <si>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</si>
  <si>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</si>
  <si>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</si>
  <si>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</si>
  <si>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</si>
  <si>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</si>
  <si>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</si>
  <si>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</si>
  <si>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</si>
  <si>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</si>
  <si>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</si>
  <si>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</si>
  <si>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</si>
  <si>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</si>
  <si>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</si>
  <si>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</si>
  <si>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</si>
  <si>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</si>
  <si>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</si>
  <si>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</si>
  <si>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</si>
  <si>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</si>
  <si>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</si>
  <si>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</si>
  <si>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</si>
  <si>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</si>
  <si>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</si>
  <si>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</si>
  <si>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</si>
  <si>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</si>
  <si>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</si>
  <si>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</si>
  <si>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</si>
  <si>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</si>
  <si>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</si>
  <si>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</si>
  <si>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</si>
  <si>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</si>
  <si>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</si>
  <si>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</si>
  <si>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</si>
  <si>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</si>
  <si>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</si>
  <si>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</si>
  <si>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</si>
  <si>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</si>
  <si>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</si>
  <si>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</si>
  <si>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</si>
  <si>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</si>
  <si>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</si>
  <si>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</si>
  <si>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</si>
  <si>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</si>
  <si>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</si>
  <si>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</si>
  <si>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</si>
  <si>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</si>
  <si>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</si>
  <si>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</si>
  <si>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</si>
  <si>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</si>
  <si>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</si>
  <si>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</si>
  <si>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</si>
  <si>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</si>
  <si>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</si>
  <si>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</si>
  <si>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</si>
  <si>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</si>
  <si>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</si>
  <si>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</si>
  <si>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</si>
  <si>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</si>
  <si>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</si>
  <si>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</si>
  <si>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</si>
  <si>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</si>
  <si>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</si>
  <si>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</si>
  <si>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</si>
  <si>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</si>
  <si>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</si>
  <si>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</si>
  <si>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</si>
  <si>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</si>
  <si>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</si>
  <si>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</si>
  <si>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</si>
  <si>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</si>
  <si>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</si>
  <si>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</si>
  <si>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</si>
  <si>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</si>
  <si>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</si>
  <si>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</si>
  <si>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</si>
  <si>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</si>
  <si>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</si>
  <si>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</si>
  <si>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</si>
  <si>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</si>
  <si>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</si>
  <si>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</si>
  <si>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</si>
  <si>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</si>
  <si>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</si>
  <si>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</si>
  <si>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</si>
  <si>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</si>
  <si>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</si>
  <si>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</si>
  <si>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</si>
  <si>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</si>
  <si>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</si>
  <si>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</si>
  <si>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</si>
  <si>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</si>
  <si>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</si>
  <si>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</si>
  <si>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</si>
  <si>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</si>
  <si>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</si>
  <si>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</si>
  <si>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</si>
  <si>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</si>
  <si>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</si>
  <si>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</si>
  <si>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</si>
  <si>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</si>
  <si>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</si>
  <si>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</si>
  <si>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</si>
  <si>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</si>
  <si>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</si>
  <si>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</si>
  <si>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</si>
  <si>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</si>
  <si>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</si>
  <si>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</si>
  <si>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</si>
  <si>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</si>
  <si>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</si>
  <si>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</si>
  <si>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</si>
  <si>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</si>
  <si>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</si>
  <si>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</si>
  <si>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</si>
  <si>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</si>
  <si>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</si>
  <si>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</si>
  <si>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</si>
  <si>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</si>
  <si>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</si>
  <si>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</si>
  <si>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</si>
  <si>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</si>
  <si>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</si>
  <si>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</si>
  <si>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</si>
  <si>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</si>
  <si>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</si>
  <si>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</si>
  <si>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</si>
  <si>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</si>
  <si>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</si>
  <si>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</si>
  <si>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</si>
  <si>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</si>
  <si>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</si>
  <si>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</si>
  <si>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</si>
  <si>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</si>
  <si>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</si>
  <si>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</si>
  <si>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</si>
  <si>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</si>
  <si>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</si>
  <si>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</si>
  <si>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</si>
  <si>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</si>
  <si>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</si>
  <si>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</si>
  <si>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</si>
  <si>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</si>
  <si>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</si>
  <si>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</si>
  <si>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</si>
  <si>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</si>
  <si>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</si>
  <si>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</si>
  <si>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</si>
  <si>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</si>
  <si>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</si>
  <si>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</si>
  <si>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</si>
  <si>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</si>
  <si>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</si>
  <si>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</si>
  <si>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</si>
  <si>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</si>
  <si>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</si>
  <si>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</si>
  <si>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</si>
  <si>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</si>
  <si>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</si>
  <si>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</si>
  <si>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</si>
  <si>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</si>
  <si>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</si>
  <si>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</si>
  <si>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</si>
  <si>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</si>
  <si>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</si>
  <si>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</si>
  <si>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</si>
  <si>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</si>
  <si>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</si>
  <si>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</si>
  <si>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</si>
  <si>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</si>
  <si>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</si>
  <si>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</si>
  <si>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</si>
  <si>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</si>
  <si>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</si>
  <si>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</si>
  <si>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</si>
  <si>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</si>
  <si>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</si>
  <si>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</si>
  <si>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</si>
  <si>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</si>
  <si>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</si>
  <si>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</si>
  <si>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</si>
  <si>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</si>
  <si>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</si>
  <si>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</si>
  <si>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</si>
  <si>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</si>
  <si>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</si>
  <si>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</si>
  <si>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</si>
  <si>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</si>
  <si>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</si>
  <si>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</si>
  <si>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</si>
  <si>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</si>
  <si>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</si>
  <si>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</si>
  <si>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</si>
  <si>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</si>
  <si>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</si>
  <si>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</si>
  <si>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</si>
  <si>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</si>
  <si>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</si>
  <si>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</si>
  <si>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</si>
  <si>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</si>
  <si>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</si>
  <si>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</si>
  <si>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</si>
  <si>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</si>
  <si>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</si>
  <si>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</si>
  <si>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</si>
  <si>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</si>
  <si>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</si>
  <si>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</si>
  <si>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</si>
  <si>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</si>
  <si>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</si>
  <si>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</si>
  <si>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</si>
  <si>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</si>
  <si>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</si>
  <si>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</si>
  <si>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</si>
  <si>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</si>
  <si>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</si>
  <si>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</si>
  <si>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</si>
  <si>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</si>
  <si>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</si>
  <si>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</si>
  <si>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</si>
  <si>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</si>
  <si>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</si>
  <si>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</si>
  <si>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</si>
  <si>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</si>
  <si>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</si>
  <si>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</si>
  <si>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</si>
  <si>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</si>
  <si>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</si>
  <si>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</si>
  <si>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</si>
  <si>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</si>
  <si>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</si>
  <si>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</si>
  <si>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</si>
  <si>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</si>
  <si>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</si>
  <si>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</si>
  <si>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</si>
  <si>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</si>
  <si>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</si>
  <si>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</si>
  <si>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</si>
  <si>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</si>
  <si>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</si>
  <si>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</si>
  <si>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</si>
  <si>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</si>
  <si>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</si>
  <si>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</si>
  <si>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</si>
  <si>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</si>
  <si>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</si>
  <si>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</si>
  <si>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</si>
  <si>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</si>
  <si>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</si>
  <si>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</si>
  <si>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</si>
  <si>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</si>
  <si>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</si>
  <si>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</si>
  <si>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</si>
  <si>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</si>
  <si>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</si>
  <si>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</si>
  <si>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</si>
  <si>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</si>
  <si>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</si>
  <si>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</si>
  <si>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</si>
  <si>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</si>
  <si>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</si>
  <si>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</si>
  <si>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</si>
  <si>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</si>
  <si>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</si>
  <si>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</si>
  <si>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</si>
  <si>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</si>
  <si>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</si>
  <si>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</si>
  <si>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</si>
  <si>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</si>
  <si>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</si>
  <si>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</si>
  <si>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</si>
  <si>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</si>
  <si>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</si>
  <si>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</si>
  <si>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</si>
  <si>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</si>
  <si>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</si>
  <si>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</si>
  <si>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</si>
  <si>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</si>
  <si>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</si>
  <si>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</si>
  <si>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</si>
  <si>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</si>
  <si>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</si>
  <si>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</si>
  <si>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</si>
  <si>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</si>
  <si>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</si>
  <si>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</si>
  <si>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</si>
  <si>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</si>
  <si>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</si>
  <si>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</si>
  <si>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</si>
  <si>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</si>
  <si>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</si>
  <si>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</si>
  <si>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</si>
  <si>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</si>
  <si>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</si>
  <si>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</si>
  <si>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</si>
  <si>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</si>
  <si>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</si>
  <si>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</si>
  <si>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</si>
  <si>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</si>
  <si>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</si>
  <si>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</si>
  <si>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</si>
  <si>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</si>
  <si>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</si>
  <si>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</si>
  <si>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</si>
  <si>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</si>
  <si>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</si>
  <si>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</si>
  <si>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</si>
  <si>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</si>
  <si>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</si>
  <si>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</si>
  <si>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</si>
  <si>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</si>
  <si>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</si>
  <si>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</si>
  <si>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</si>
  <si>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</si>
  <si>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</si>
  <si>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</si>
  <si>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</si>
  <si>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</si>
  <si>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</si>
  <si>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</si>
  <si>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</si>
  <si>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</si>
  <si>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</si>
  <si>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</si>
  <si>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</si>
  <si>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</si>
  <si>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</si>
  <si>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</si>
  <si>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</si>
  <si>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</si>
  <si>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</si>
  <si>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</si>
  <si>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</si>
  <si>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</si>
  <si>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</si>
  <si>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</si>
  <si>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</si>
  <si>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</si>
  <si>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</si>
  <si>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</si>
  <si>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</si>
  <si>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</si>
  <si>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</si>
  <si>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</si>
  <si>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</si>
  <si>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</si>
  <si>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</si>
  <si>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</si>
  <si>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</si>
  <si>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</si>
  <si>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</si>
  <si>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</si>
  <si>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</si>
  <si>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</si>
  <si>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</si>
  <si>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</si>
  <si>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</si>
  <si>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</si>
  <si>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</si>
  <si>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</si>
  <si>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</si>
  <si>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</si>
  <si>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</si>
  <si>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</si>
  <si>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</si>
  <si>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</si>
  <si>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</si>
  <si>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</si>
  <si>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</si>
  <si>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</si>
  <si>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</si>
  <si>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</si>
  <si>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</si>
  <si>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</si>
  <si>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</si>
  <si>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</si>
  <si>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</si>
  <si>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</si>
  <si>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</si>
  <si>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</si>
  <si>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</si>
  <si>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</si>
  <si>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</si>
  <si>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</si>
  <si>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</si>
  <si>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</si>
  <si>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</si>
  <si>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</si>
  <si>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</si>
  <si>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</si>
  <si>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</si>
  <si>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</si>
  <si>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</si>
  <si>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</si>
  <si>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</si>
  <si>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</si>
  <si>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</si>
  <si>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</si>
  <si>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</si>
  <si>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</si>
  <si>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</si>
  <si>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</si>
  <si>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</si>
  <si>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</si>
  <si>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</si>
  <si>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</si>
  <si>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</si>
  <si>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</si>
  <si>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</si>
  <si>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</si>
  <si>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</si>
  <si>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</si>
  <si>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</si>
  <si>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</si>
  <si>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</si>
  <si>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</si>
  <si>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</si>
  <si>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</si>
  <si>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</si>
  <si>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</si>
  <si>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</si>
  <si>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</si>
  <si>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</si>
  <si>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</si>
  <si>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</si>
  <si>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</si>
  <si>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</si>
  <si>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</si>
  <si>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</si>
  <si>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</si>
  <si>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</si>
  <si>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</si>
  <si>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</si>
  <si>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</si>
  <si>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</si>
  <si>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</si>
  <si>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</si>
  <si>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</si>
  <si>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</si>
  <si>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</si>
  <si>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</si>
  <si>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</si>
  <si>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</si>
  <si>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</si>
  <si>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</si>
  <si>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</si>
  <si>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</si>
  <si>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</si>
  <si>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</si>
  <si>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</si>
  <si>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</si>
  <si>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</si>
  <si>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</si>
  <si>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</si>
  <si>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</si>
  <si>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</si>
  <si>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</si>
  <si>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</si>
  <si>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</si>
  <si>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</si>
  <si>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</si>
  <si>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</si>
  <si>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</si>
  <si>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</si>
  <si>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</si>
  <si>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</si>
  <si>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</si>
  <si>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</si>
  <si>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</si>
  <si>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</si>
  <si>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</si>
  <si>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</si>
  <si>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</si>
  <si>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</si>
  <si>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</si>
  <si>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</si>
  <si>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</si>
  <si>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</si>
  <si>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</si>
  <si>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</si>
  <si>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</si>
  <si>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</si>
  <si>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</si>
  <si>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</si>
  <si>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</si>
  <si>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</si>
  <si>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</si>
  <si>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</si>
  <si>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</si>
  <si>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</si>
  <si>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</si>
  <si>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</si>
  <si>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</si>
  <si>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</si>
  <si>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</si>
  <si>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</si>
  <si>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</si>
  <si>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</si>
  <si>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</si>
  <si>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</si>
  <si>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</si>
  <si>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</si>
  <si>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</si>
  <si>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</si>
  <si>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</si>
  <si>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</si>
  <si>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</si>
  <si>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</si>
  <si>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</si>
  <si>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</si>
  <si>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</si>
  <si>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</si>
  <si>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</si>
  <si>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</si>
  <si>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</si>
  <si>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</si>
  <si>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</si>
  <si>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</si>
  <si>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</si>
  <si>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</si>
  <si>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</si>
  <si>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</si>
  <si>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</si>
  <si>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</si>
  <si>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</si>
  <si>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</si>
  <si>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</si>
  <si>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</si>
  <si>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</si>
  <si>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</si>
  <si>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</si>
  <si>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</si>
  <si>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</si>
  <si>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</si>
  <si>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</si>
  <si>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</si>
  <si>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</si>
  <si>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</si>
  <si>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</si>
  <si>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</si>
  <si>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</si>
  <si>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</si>
  <si>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</si>
  <si>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</si>
  <si>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</si>
  <si>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</si>
  <si>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</si>
  <si>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</si>
  <si>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</si>
  <si>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</si>
  <si>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</si>
  <si>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</si>
  <si>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</si>
  <si>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</si>
  <si>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</si>
  <si>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</si>
  <si>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</si>
  <si>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</si>
  <si>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</si>
  <si>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</si>
  <si>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</si>
  <si>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</si>
  <si>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</si>
  <si>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</si>
  <si>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</si>
  <si>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</si>
  <si>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</si>
  <si>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</si>
  <si>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</si>
  <si>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</si>
  <si>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</si>
  <si>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</si>
  <si>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</si>
  <si>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</si>
  <si>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</si>
  <si>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</si>
  <si>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</si>
  <si>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</si>
  <si>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</si>
  <si>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</si>
  <si>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</si>
  <si>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</si>
  <si>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</si>
  <si>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</si>
  <si>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</si>
  <si>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</si>
  <si>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</si>
  <si>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</si>
  <si>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</si>
  <si>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</si>
  <si>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</si>
  <si>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</si>
  <si>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</si>
  <si>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</si>
  <si>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</si>
  <si>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</si>
  <si>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</si>
  <si>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</si>
  <si>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</si>
  <si>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</si>
  <si>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</si>
  <si>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</si>
  <si>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</si>
  <si>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</si>
  <si>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</si>
  <si>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</si>
  <si>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</si>
  <si>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</si>
  <si>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</si>
  <si>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</si>
  <si>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</si>
  <si>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</si>
  <si>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</si>
  <si>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</si>
  <si>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</si>
  <si>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</si>
  <si>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</si>
  <si>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</si>
  <si>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</si>
  <si>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</si>
  <si>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</si>
  <si>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</si>
  <si>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</si>
  <si>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</si>
  <si>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</si>
  <si>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</si>
  <si>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</si>
  <si>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</si>
  <si>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</si>
  <si>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</si>
  <si>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</si>
  <si>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</si>
  <si>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</si>
  <si>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</si>
  <si>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</si>
  <si>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</si>
  <si>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</si>
  <si>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</si>
  <si>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</si>
  <si>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</si>
  <si>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</si>
  <si>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</si>
  <si>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</si>
  <si>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</si>
  <si>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</si>
  <si>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</si>
  <si>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</si>
  <si>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</si>
  <si>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</si>
  <si>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</si>
  <si>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</si>
  <si>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</si>
  <si>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</si>
  <si>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</si>
  <si>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</si>
  <si>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</si>
  <si>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</si>
  <si>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</si>
  <si>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</si>
  <si>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</si>
  <si>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</si>
  <si>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</si>
  <si>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</si>
  <si>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</si>
  <si>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</si>
  <si>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</si>
  <si>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</si>
  <si>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</si>
  <si>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</si>
  <si>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</si>
  <si>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</si>
  <si>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</si>
  <si>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</si>
  <si>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</si>
  <si>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</si>
  <si>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</si>
  <si>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</si>
  <si>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</si>
  <si>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</si>
  <si>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</si>
  <si>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</si>
  <si>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</si>
  <si>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</si>
  <si>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</si>
  <si>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</si>
  <si>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</si>
  <si>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</si>
  <si>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</si>
  <si>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</si>
  <si>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</si>
  <si>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</si>
  <si>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</si>
  <si>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</si>
  <si>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</si>
  <si>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</si>
  <si>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</si>
  <si>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</si>
  <si>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</si>
  <si>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</si>
  <si>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</si>
  <si>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</si>
  <si>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</si>
  <si>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</si>
  <si>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</si>
  <si>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</si>
  <si>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</si>
  <si>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</si>
  <si>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</si>
  <si>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</si>
  <si>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</si>
  <si>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</si>
  <si>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</si>
  <si>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</si>
  <si>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</si>
  <si>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</si>
  <si>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</si>
  <si>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</si>
  <si>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</si>
  <si>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</si>
  <si>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</si>
  <si>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</si>
  <si>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</si>
  <si>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</si>
  <si>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</si>
  <si>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</si>
  <si>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</si>
  <si>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</si>
  <si>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</si>
  <si>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</si>
  <si>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</si>
  <si>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</si>
  <si>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</si>
  <si>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</si>
  <si>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</si>
  <si>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</si>
  <si>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</si>
  <si>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</si>
  <si>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</si>
  <si>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</si>
  <si>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</si>
  <si>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</si>
  <si>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</si>
  <si>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</si>
  <si>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</si>
  <si>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</si>
  <si>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</si>
  <si>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</si>
  <si>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</si>
  <si>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</si>
  <si>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</si>
  <si>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</si>
  <si>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</si>
  <si>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</si>
  <si>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</si>
  <si>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</si>
  <si>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</si>
  <si>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</si>
  <si>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</si>
  <si>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</si>
  <si>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</si>
  <si>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</si>
  <si>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</si>
  <si>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</si>
  <si>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</si>
  <si>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</si>
  <si>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</si>
  <si>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</si>
  <si>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</si>
  <si>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</si>
  <si>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</si>
  <si>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</si>
  <si>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</si>
  <si>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</si>
  <si>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</si>
  <si>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</si>
  <si>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</si>
  <si>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</si>
  <si>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</si>
  <si>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</si>
  <si>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</si>
  <si>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</si>
  <si>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</si>
  <si>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</si>
  <si>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</si>
  <si>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</si>
  <si>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</si>
  <si>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</si>
  <si>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</si>
  <si>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</si>
  <si>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</si>
  <si>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</si>
  <si>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</si>
  <si>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</si>
  <si>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</si>
  <si>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</si>
  <si>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</si>
  <si>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</si>
  <si>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</si>
  <si>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</si>
  <si>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</si>
  <si>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</si>
  <si>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</si>
  <si>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</si>
  <si>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</si>
  <si>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</si>
  <si>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</si>
  <si>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</si>
  <si>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</si>
  <si>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</si>
  <si>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</si>
  <si>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</si>
  <si>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</si>
  <si>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</si>
  <si>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</si>
  <si>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</si>
  <si>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</si>
  <si>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</si>
  <si>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</si>
  <si>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</si>
  <si>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</si>
  <si>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</si>
  <si>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</si>
  <si>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</si>
  <si>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</si>
  <si>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</si>
  <si>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</si>
  <si>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</si>
  <si>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</si>
  <si>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</si>
  <si>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</si>
  <si>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</si>
  <si>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</si>
  <si>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</si>
  <si>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</si>
  <si>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</si>
  <si>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</si>
  <si>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</si>
  <si>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</si>
  <si>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</si>
  <si>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</si>
  <si>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</si>
  <si>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</si>
  <si>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</si>
  <si>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</si>
  <si>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</si>
  <si>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</si>
  <si>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</si>
  <si>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</si>
  <si>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</si>
  <si>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</si>
  <si>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</si>
  <si>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</si>
  <si>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</si>
  <si>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</si>
  <si>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</si>
  <si>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</si>
  <si>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</si>
  <si>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</si>
  <si>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</si>
  <si>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</si>
  <si>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</si>
  <si>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</si>
  <si>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</si>
  <si>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</si>
  <si>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</si>
  <si>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</si>
  <si>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</si>
  <si>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</si>
  <si>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</si>
  <si>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</si>
  <si>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</si>
  <si>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</si>
  <si>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</si>
  <si>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</si>
  <si>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</si>
  <si>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</si>
  <si>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</si>
  <si>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</si>
  <si>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</si>
  <si>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</si>
  <si>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</si>
  <si>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</si>
  <si>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</si>
  <si>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</si>
  <si>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</si>
  <si>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</si>
  <si>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</si>
  <si>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</si>
  <si>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</si>
  <si>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</si>
  <si>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</si>
  <si>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</si>
  <si>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</si>
  <si>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</si>
  <si>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</si>
  <si>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</si>
  <si>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</si>
  <si>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</si>
  <si>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</si>
  <si>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</si>
  <si>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</si>
  <si>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</si>
  <si>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</si>
  <si>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</si>
  <si>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</si>
  <si>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</si>
  <si>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</si>
  <si>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</si>
  <si>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</si>
  <si>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</si>
  <si>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</si>
  <si>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</si>
  <si>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</si>
  <si>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</si>
  <si>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</si>
  <si>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</si>
  <si>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</si>
  <si>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</si>
  <si>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</si>
  <si>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</si>
  <si>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</si>
  <si>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</si>
  <si>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</si>
  <si>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</si>
  <si>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</si>
  <si>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</si>
  <si>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</si>
  <si>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</si>
  <si>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</si>
  <si>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</si>
  <si>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</si>
  <si>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</si>
  <si>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</si>
  <si>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</si>
  <si>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</si>
  <si>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</si>
  <si>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</si>
  <si>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</si>
  <si>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</si>
  <si>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</si>
  <si>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</si>
  <si>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</si>
  <si>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</si>
  <si>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</si>
  <si>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</si>
  <si>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</si>
  <si>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</si>
  <si>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</si>
  <si>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</si>
  <si>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</si>
  <si>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</si>
  <si>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</si>
  <si>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</si>
  <si>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</si>
  <si>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</si>
  <si>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</si>
  <si>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</si>
  <si>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</si>
  <si>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</si>
  <si>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</si>
  <si>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</si>
  <si>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</si>
  <si>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</si>
  <si>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</si>
  <si>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</si>
  <si>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</si>
  <si>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</si>
  <si>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</si>
  <si>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</si>
  <si>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</si>
  <si>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</si>
  <si>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</si>
  <si>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</si>
  <si>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</si>
  <si>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</si>
  <si>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</si>
  <si>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</si>
  <si>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</si>
  <si>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</si>
  <si>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</si>
  <si>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</si>
  <si>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</si>
  <si>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</si>
  <si>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</si>
  <si>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</si>
  <si>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</si>
  <si>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</si>
  <si>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</si>
  <si>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</si>
  <si>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</si>
  <si>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</si>
  <si>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</si>
  <si>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</si>
  <si>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</si>
  <si>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</si>
  <si>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</si>
  <si>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</si>
  <si>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</si>
  <si>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</si>
  <si>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</si>
  <si>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</si>
  <si>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</si>
  <si>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</si>
  <si>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</si>
  <si>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</si>
  <si>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</si>
  <si>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</si>
  <si>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</si>
  <si>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</si>
  <si>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</si>
  <si>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</si>
  <si>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</si>
  <si>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</si>
  <si>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</si>
  <si>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</si>
  <si>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</si>
  <si>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</si>
  <si>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</si>
  <si>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</si>
  <si>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</si>
  <si>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</si>
  <si>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</si>
  <si>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</si>
  <si>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</si>
  <si>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</si>
  <si>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</si>
  <si>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</si>
  <si>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</si>
  <si>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</si>
  <si>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</si>
  <si>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</si>
  <si>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</si>
  <si>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</si>
  <si>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</si>
  <si>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</si>
  <si>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</si>
  <si>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</si>
  <si>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</si>
  <si>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</si>
  <si>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</si>
  <si>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</si>
  <si>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</si>
  <si>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</si>
  <si>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</si>
  <si>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</si>
  <si>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</si>
  <si>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</si>
  <si>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</si>
  <si>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</si>
  <si>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</si>
  <si>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</si>
  <si>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</si>
  <si>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</si>
  <si>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</si>
  <si>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</si>
  <si>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</si>
  <si>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</si>
  <si>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</si>
  <si>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</si>
  <si>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</si>
  <si>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</si>
  <si>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</si>
  <si>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</si>
  <si>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</si>
  <si>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</si>
  <si>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</si>
  <si>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</si>
  <si>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</si>
  <si>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</si>
  <si>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</si>
  <si>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</si>
  <si>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</si>
  <si>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</si>
  <si>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</si>
  <si>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</si>
  <si>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</si>
  <si>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</si>
  <si>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</si>
  <si>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</si>
  <si>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</si>
  <si>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</si>
  <si>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</si>
  <si>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</si>
  <si>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</si>
  <si>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</si>
  <si>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</si>
  <si>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</si>
  <si>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</si>
  <si>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</si>
  <si>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</si>
  <si>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</si>
  <si>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</si>
  <si>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</si>
  <si>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</si>
  <si>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</si>
  <si>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</si>
  <si>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</si>
  <si>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</si>
  <si>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</si>
  <si>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</si>
  <si>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</si>
  <si>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</si>
  <si>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</si>
  <si>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</si>
  <si>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</si>
  <si>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</si>
  <si>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</si>
  <si>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</si>
  <si>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</si>
  <si>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</si>
  <si>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</si>
  <si>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</si>
  <si>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</si>
  <si>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</si>
  <si>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</si>
  <si>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</si>
  <si>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</si>
  <si>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</si>
  <si>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</si>
  <si>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</si>
  <si>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</si>
  <si>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</si>
  <si>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</si>
  <si>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</si>
  <si>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</si>
  <si>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</si>
  <si>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</si>
  <si>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</si>
  <si>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</si>
  <si>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</si>
  <si>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</si>
  <si>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</si>
  <si>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</si>
  <si>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</si>
  <si>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</si>
  <si>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</si>
  <si>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</si>
  <si>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</si>
  <si>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</si>
  <si>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</si>
  <si>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</si>
  <si>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</si>
  <si>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</si>
  <si>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</si>
  <si>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</si>
  <si>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</si>
  <si>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</si>
  <si>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</si>
  <si>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</si>
  <si>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</si>
  <si>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</si>
  <si>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</si>
  <si>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</si>
  <si>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</si>
  <si>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</si>
  <si>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</si>
  <si>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</si>
  <si>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</si>
  <si>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</si>
  <si>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</si>
  <si>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</si>
  <si>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</si>
  <si>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</si>
  <si>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</si>
  <si>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</si>
  <si>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</si>
  <si>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</si>
  <si>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</si>
  <si>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</si>
  <si>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</si>
  <si>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</si>
  <si>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</si>
  <si>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</si>
  <si>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</si>
  <si>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</si>
  <si>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</si>
  <si>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</si>
  <si>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</si>
  <si>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</si>
  <si>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</si>
  <si>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</si>
  <si>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</si>
  <si>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</si>
  <si>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</si>
  <si>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</si>
  <si>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</si>
  <si>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</si>
  <si>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</si>
  <si>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</si>
  <si>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</si>
  <si>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</si>
  <si>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</si>
  <si>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</si>
  <si>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</si>
  <si>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</si>
  <si>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</si>
  <si>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</si>
  <si>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</si>
  <si>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</si>
  <si>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</si>
  <si>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</si>
  <si>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</si>
  <si>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</si>
  <si>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</si>
  <si>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</si>
  <si>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</si>
  <si>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</si>
  <si>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</si>
  <si>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</si>
  <si>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</si>
  <si>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</si>
  <si>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</si>
  <si>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</si>
  <si>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</si>
  <si>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</si>
  <si>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</si>
  <si>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</si>
  <si>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</si>
  <si>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</si>
  <si>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</si>
  <si>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</si>
  <si>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</si>
  <si>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</si>
  <si>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</si>
  <si>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</si>
  <si>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</si>
  <si>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</si>
  <si>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</si>
  <si>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</si>
  <si>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</si>
  <si>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</si>
  <si>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</si>
  <si>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</si>
  <si>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</si>
  <si>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</si>
  <si>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</si>
  <si>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</si>
  <si>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</si>
  <si>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</si>
  <si>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</si>
  <si>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</si>
  <si>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</si>
  <si>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</si>
  <si>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</si>
  <si>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</si>
  <si>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</si>
  <si>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</si>
  <si>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</si>
  <si>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</si>
  <si>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</si>
  <si>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</si>
  <si>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</si>
  <si>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</si>
  <si>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</si>
  <si>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</si>
  <si>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</si>
  <si>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</si>
  <si>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</si>
  <si>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</si>
  <si>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</si>
  <si>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</si>
  <si>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</si>
  <si>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</si>
  <si>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</si>
  <si>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</si>
  <si>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</si>
  <si>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</si>
  <si>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</si>
  <si>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</si>
  <si>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</si>
  <si>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</si>
  <si>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</si>
  <si>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</si>
  <si>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</si>
  <si>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</si>
  <si>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</si>
  <si>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</si>
  <si>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</si>
  <si>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</si>
  <si>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</si>
  <si>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</si>
  <si>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</si>
  <si>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</si>
  <si>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</si>
  <si>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</si>
  <si>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</si>
  <si>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</si>
  <si>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</si>
  <si>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</si>
  <si>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</si>
  <si>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</si>
  <si>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</si>
  <si>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</si>
  <si>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</si>
  <si>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</si>
  <si>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</si>
  <si>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</si>
  <si>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</si>
  <si>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</si>
  <si>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</si>
  <si>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</si>
  <si>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</si>
  <si>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</si>
  <si>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</si>
  <si>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</si>
  <si>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</si>
  <si>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</si>
  <si>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</si>
  <si>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</si>
  <si>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</si>
  <si>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</si>
  <si>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</si>
  <si>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</si>
  <si>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</si>
  <si>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</si>
  <si>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</si>
  <si>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</si>
  <si>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</si>
  <si>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</si>
  <si>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</si>
  <si>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</si>
  <si>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</si>
  <si>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</si>
  <si>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</si>
  <si>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</si>
  <si>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</si>
  <si>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</si>
  <si>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</si>
  <si>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</si>
  <si>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</si>
  <si>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</si>
  <si>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</si>
  <si>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</si>
  <si>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</si>
  <si>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</si>
  <si>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</si>
  <si>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</si>
  <si>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</si>
  <si>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</si>
  <si>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</si>
  <si>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</si>
  <si>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</si>
  <si>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</si>
  <si>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</si>
  <si>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</si>
  <si>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</si>
  <si>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</si>
  <si>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</si>
  <si>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</si>
  <si>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</si>
  <si>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</si>
  <si>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</si>
  <si>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</si>
  <si>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</si>
  <si>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</si>
  <si>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</si>
  <si>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</si>
  <si>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</si>
  <si>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</si>
  <si>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</si>
  <si>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</si>
  <si>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</si>
  <si>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</si>
  <si>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</si>
  <si>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</si>
  <si>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</si>
  <si>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</si>
  <si>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</si>
  <si>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</si>
  <si>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</si>
  <si>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</si>
  <si>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</si>
  <si>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</si>
  <si>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</si>
  <si>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</si>
  <si>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</si>
  <si>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</si>
  <si>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</si>
  <si>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</si>
  <si>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</si>
  <si>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</si>
  <si>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</si>
  <si>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</si>
  <si>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</si>
  <si>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</si>
  <si>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</si>
  <si>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</si>
  <si>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</si>
  <si>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</si>
  <si>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</si>
  <si>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</si>
  <si>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</si>
  <si>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</si>
  <si>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</si>
  <si>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</si>
  <si>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</si>
  <si>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</si>
  <si>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</si>
  <si>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</si>
  <si>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</si>
  <si>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</si>
  <si>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</si>
  <si>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</si>
  <si>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</si>
  <si>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</si>
  <si>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</si>
  <si>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</si>
  <si>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</si>
  <si>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</si>
  <si>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</si>
  <si>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</si>
  <si>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</si>
  <si>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</si>
  <si>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</si>
  <si>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</si>
  <si>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</si>
  <si>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</si>
  <si>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</si>
  <si>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</si>
  <si>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</si>
  <si>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</si>
  <si>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</si>
  <si>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</si>
  <si>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</si>
  <si>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</si>
  <si>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</si>
  <si>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</si>
  <si>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</si>
  <si>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</si>
  <si>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</si>
  <si>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</si>
  <si>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</si>
  <si>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</si>
  <si>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</si>
  <si>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</si>
  <si>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</si>
  <si>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</si>
  <si>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</si>
  <si>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</si>
  <si>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</si>
  <si>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</si>
  <si>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</si>
  <si>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</si>
  <si>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</si>
  <si>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</si>
  <si>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</si>
  <si>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</si>
  <si>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</si>
  <si>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</si>
  <si>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</si>
  <si>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</si>
  <si>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</si>
  <si>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</si>
  <si>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</si>
  <si>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</si>
  <si>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</si>
  <si>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</si>
  <si>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</si>
  <si>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</si>
  <si>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</si>
  <si>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</si>
  <si>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</si>
  <si>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</si>
  <si>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</si>
  <si>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</si>
  <si>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</si>
  <si>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</si>
  <si>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</si>
  <si>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</si>
  <si>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</si>
  <si>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</si>
  <si>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</si>
  <si>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</si>
  <si>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</si>
  <si>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</si>
  <si>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</si>
  <si>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</si>
  <si>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</si>
  <si>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</si>
  <si>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</si>
  <si>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</si>
  <si>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</si>
  <si>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</si>
  <si>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</si>
  <si>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</si>
  <si>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</si>
  <si>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</si>
  <si>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</si>
  <si>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</si>
  <si>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</si>
  <si>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</si>
  <si>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</si>
  <si>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</si>
  <si>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</si>
  <si>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</si>
  <si>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</si>
  <si>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</si>
  <si>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</si>
  <si>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</si>
  <si>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</si>
  <si>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</si>
  <si>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</si>
  <si>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</si>
  <si>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</si>
  <si>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</si>
  <si>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</si>
  <si>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</si>
  <si>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</si>
  <si>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</si>
  <si>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</si>
  <si>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</si>
  <si>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</si>
  <si>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</si>
  <si>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</si>
  <si>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</si>
  <si>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</si>
  <si>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</si>
  <si>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</si>
  <si>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</si>
  <si>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</si>
  <si>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</si>
  <si>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</si>
  <si>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</si>
  <si>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</si>
  <si>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</si>
  <si>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</si>
  <si>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</si>
  <si>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</si>
  <si>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</si>
  <si>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</si>
  <si>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</si>
  <si>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</si>
  <si>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</si>
  <si>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</si>
  <si>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</si>
  <si>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</si>
  <si>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</si>
  <si>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</si>
  <si>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</si>
  <si>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</si>
  <si>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</si>
  <si>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</si>
  <si>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</si>
  <si>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</si>
  <si>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</si>
  <si>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</si>
  <si>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</si>
  <si>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</si>
  <si>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</si>
  <si>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</si>
  <si>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</si>
  <si>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</si>
  <si>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</si>
  <si>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</si>
  <si>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</si>
  <si>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</si>
  <si>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</si>
  <si>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</si>
  <si>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</si>
  <si>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</si>
  <si>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</si>
  <si>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</si>
  <si>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</si>
  <si>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</si>
  <si>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</si>
  <si>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</si>
  <si>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</si>
  <si>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</si>
  <si>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</si>
  <si>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</si>
  <si>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</si>
  <si>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</si>
  <si>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</si>
  <si>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</si>
  <si>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</si>
  <si>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</si>
  <si>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</si>
  <si>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</si>
  <si>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</si>
  <si>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</si>
  <si>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</si>
  <si>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</si>
  <si>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</si>
  <si>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</si>
  <si>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</si>
  <si>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</si>
  <si>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</si>
  <si>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</si>
  <si>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</si>
  <si>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</si>
  <si>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</si>
  <si>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</si>
  <si>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</si>
  <si>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</si>
  <si>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</si>
  <si>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</si>
  <si>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</si>
  <si>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</si>
  <si>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</si>
  <si>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</si>
  <si>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</si>
  <si>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</si>
  <si>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</si>
  <si>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</si>
  <si>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</si>
  <si>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</si>
  <si>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</si>
  <si>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</si>
  <si>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</si>
  <si>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</si>
  <si>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</si>
  <si>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</si>
  <si>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</si>
  <si>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</si>
  <si>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</si>
  <si>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</si>
  <si>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</si>
  <si>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</si>
  <si>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</si>
  <si>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</si>
  <si>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</si>
  <si>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</si>
  <si>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</si>
  <si>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</si>
  <si>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</si>
  <si>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</si>
  <si>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</si>
  <si>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</si>
  <si>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</si>
  <si>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</si>
  <si>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</si>
  <si>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</si>
  <si>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</si>
  <si>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</si>
  <si>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</si>
  <si>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</si>
  <si>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</si>
  <si>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</si>
  <si>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</si>
  <si>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</si>
  <si>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</si>
  <si>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</si>
  <si>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</si>
  <si>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</si>
  <si>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</si>
  <si>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</si>
  <si>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</si>
  <si>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</si>
  <si>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</si>
  <si>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</si>
  <si>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</si>
  <si>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</si>
  <si>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</si>
  <si>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</si>
  <si>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</si>
  <si>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</si>
  <si>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</si>
  <si>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</si>
  <si>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</si>
  <si>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</si>
  <si>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</si>
  <si>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</si>
  <si>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</si>
  <si>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</si>
  <si>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</si>
  <si>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</si>
  <si>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</si>
  <si>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</si>
  <si>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</si>
  <si>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</si>
  <si>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</si>
  <si>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</si>
  <si>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</si>
  <si>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</si>
  <si>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</si>
  <si>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</si>
  <si>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</si>
  <si>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</si>
  <si>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</si>
  <si>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</si>
  <si>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</si>
  <si>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</si>
  <si>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</si>
  <si>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</si>
  <si>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</si>
  <si>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</si>
  <si>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</si>
  <si>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</si>
  <si>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</si>
  <si>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</si>
  <si>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</si>
  <si>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</si>
  <si>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</si>
  <si>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</si>
  <si>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</si>
  <si>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</si>
  <si>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</si>
  <si>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</si>
  <si>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</si>
  <si>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</si>
  <si>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</si>
  <si>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</si>
  <si>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</si>
  <si>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</si>
  <si>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</si>
  <si>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</si>
  <si>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</si>
  <si>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</si>
  <si>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</si>
  <si>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</si>
  <si>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</si>
  <si>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</si>
  <si>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</si>
  <si>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</si>
  <si>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</si>
  <si>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</si>
  <si>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</si>
  <si>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</si>
  <si>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</si>
  <si>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</si>
  <si>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</si>
  <si>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</si>
  <si>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</si>
  <si>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</si>
  <si>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</si>
  <si>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</si>
  <si>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</si>
  <si>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</si>
  <si>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</si>
  <si>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</si>
  <si>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</si>
  <si>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</si>
  <si>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</si>
  <si>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</si>
  <si>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</si>
  <si>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</si>
  <si>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</si>
  <si>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</si>
  <si>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</si>
  <si>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</si>
  <si>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</si>
  <si>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</si>
  <si>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</si>
  <si>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</si>
  <si>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</si>
  <si>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</si>
  <si>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</si>
  <si>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</si>
  <si>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</si>
  <si>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</si>
  <si>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</si>
  <si>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</si>
  <si>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</si>
  <si>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</si>
  <si>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</si>
  <si>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</si>
  <si>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</si>
  <si>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</si>
  <si>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</si>
  <si>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</si>
  <si>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</si>
  <si>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</si>
  <si>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</si>
  <si>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</si>
  <si>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</si>
  <si>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</si>
  <si>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</si>
  <si>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</si>
  <si>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</si>
  <si>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</si>
  <si>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</si>
  <si>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</si>
  <si>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</si>
  <si>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</si>
  <si>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</si>
  <si>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</si>
  <si>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</si>
  <si>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</si>
  <si>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</si>
  <si>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</si>
  <si>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</si>
  <si>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</si>
  <si>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</si>
  <si>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</si>
  <si>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</si>
  <si>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</si>
  <si>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</si>
  <si>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</si>
  <si>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</si>
  <si>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</si>
  <si>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</si>
  <si>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</si>
  <si>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</si>
  <si>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</si>
  <si>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</si>
  <si>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</si>
  <si>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</si>
  <si>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</si>
  <si>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</si>
  <si>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</si>
  <si>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</si>
  <si>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</si>
  <si>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</si>
  <si>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</si>
  <si>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</si>
  <si>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</si>
  <si>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</si>
  <si>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</si>
  <si>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</si>
  <si>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</si>
  <si>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</si>
  <si>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</si>
  <si>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</si>
  <si>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</si>
  <si>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</si>
  <si>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</si>
  <si>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</si>
  <si>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</si>
  <si>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</si>
  <si>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</si>
  <si>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</si>
  <si>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</si>
  <si>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</si>
  <si>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</si>
  <si>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</si>
  <si>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</si>
  <si>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</si>
  <si>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</si>
  <si>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</si>
  <si>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</si>
  <si>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</si>
  <si>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</si>
  <si>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</si>
  <si>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</si>
  <si>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</si>
  <si>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</si>
  <si>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</si>
  <si>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</si>
  <si>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</si>
  <si>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</si>
  <si>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</si>
  <si>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</si>
  <si>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</si>
  <si>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</si>
  <si>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</si>
  <si>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</si>
  <si>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</si>
  <si>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</si>
  <si>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</si>
  <si>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</si>
  <si>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</si>
  <si>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</si>
  <si>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</si>
  <si>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</si>
  <si>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</si>
  <si>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</si>
  <si>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</si>
  <si>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</si>
  <si>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</si>
  <si>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</si>
  <si>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</si>
  <si>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</si>
  <si>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</si>
  <si>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</si>
  <si>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</si>
  <si>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</si>
  <si>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</si>
  <si>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</si>
  <si>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</si>
  <si>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</si>
  <si>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</si>
  <si>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</si>
  <si>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</si>
  <si>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</si>
  <si>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</si>
  <si>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</si>
  <si>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</si>
  <si>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</si>
  <si>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</si>
  <si>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</si>
  <si>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</si>
  <si>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</si>
  <si>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</si>
  <si>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</si>
  <si>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</si>
  <si>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</si>
  <si>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</si>
  <si>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</si>
  <si>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</si>
  <si>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</si>
  <si>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</si>
  <si>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</si>
  <si>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</si>
  <si>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</si>
  <si>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</si>
  <si>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</si>
  <si>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</si>
  <si>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</si>
  <si>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</si>
  <si>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</si>
  <si>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</si>
  <si>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</si>
  <si>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</si>
  <si>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</si>
  <si>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</si>
  <si>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</si>
  <si>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</si>
  <si>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</si>
  <si>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</si>
  <si>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</si>
  <si>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</si>
  <si>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</si>
  <si>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</si>
  <si>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</si>
  <si>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</si>
  <si>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</si>
  <si>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</si>
  <si>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</si>
  <si>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</si>
  <si>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</si>
  <si>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</si>
  <si>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</si>
  <si>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</si>
  <si>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</si>
  <si>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</si>
  <si>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</si>
  <si>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</si>
  <si>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</si>
  <si>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</si>
  <si>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</si>
  <si>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</si>
  <si>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</si>
  <si>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</si>
  <si>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</si>
  <si>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</si>
  <si>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</si>
  <si>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</si>
  <si>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</si>
  <si>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</si>
  <si>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</si>
  <si>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</si>
  <si>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</si>
  <si>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</si>
  <si>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</si>
  <si>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</si>
  <si>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</si>
  <si>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</si>
  <si>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</si>
  <si>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</si>
  <si>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</si>
  <si>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</si>
  <si>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</si>
  <si>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</si>
  <si>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</si>
  <si>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</si>
  <si>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</si>
  <si>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</si>
  <si>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</si>
  <si>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</si>
  <si>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</si>
  <si>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</si>
  <si>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</si>
  <si>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</si>
  <si>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</si>
  <si>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</si>
  <si>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</si>
  <si>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</si>
  <si>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</si>
  <si>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</si>
  <si>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</si>
  <si>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</si>
  <si>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</si>
  <si>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</si>
  <si>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</si>
  <si>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</si>
  <si>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</si>
  <si>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</si>
  <si>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</si>
  <si>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</si>
  <si>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</si>
  <si>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</si>
  <si>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</si>
  <si>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</si>
  <si>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</si>
  <si>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</si>
  <si>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</si>
  <si>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</si>
  <si>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</si>
  <si>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</si>
  <si>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</si>
  <si>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</si>
  <si>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</si>
  <si>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</si>
  <si>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</si>
  <si>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</si>
  <si>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</si>
  <si>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</si>
  <si>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</si>
  <si>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</si>
  <si>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</si>
  <si>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</si>
  <si>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</si>
  <si>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</si>
  <si>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</si>
  <si>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</si>
  <si>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</si>
  <si>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</si>
  <si>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</si>
  <si>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</si>
  <si>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</si>
  <si>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</si>
  <si>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</si>
  <si>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</si>
  <si>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</si>
  <si>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</si>
  <si>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</si>
  <si>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</si>
  <si>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</si>
  <si>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</si>
  <si>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</si>
  <si>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</si>
  <si>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</si>
  <si>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</si>
  <si>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</si>
  <si>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</si>
  <si>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</si>
  <si>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</si>
  <si>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</si>
  <si>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</si>
  <si>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</si>
  <si>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</si>
  <si>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</si>
  <si>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</si>
  <si>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</si>
  <si>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</si>
  <si>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</si>
  <si>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</si>
  <si>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</si>
  <si>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</si>
  <si>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</si>
  <si>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</si>
  <si>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</si>
  <si>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</si>
  <si>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</si>
  <si>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</si>
  <si>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</si>
  <si>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</si>
  <si>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</si>
  <si>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</si>
  <si>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</si>
  <si>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</si>
  <si>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</si>
  <si>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</si>
  <si>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</si>
  <si>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</si>
  <si>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</si>
  <si>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</si>
  <si>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</si>
  <si>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</si>
  <si>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</si>
  <si>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</si>
  <si>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</si>
  <si>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</si>
  <si>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</si>
  <si>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</si>
  <si>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</si>
  <si>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</si>
  <si>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</si>
  <si>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</si>
  <si>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</si>
  <si>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</si>
  <si>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</si>
  <si>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</si>
  <si>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</si>
  <si>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</si>
  <si>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</si>
  <si>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</si>
  <si>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</si>
  <si>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</si>
  <si>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</si>
  <si>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</si>
  <si>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</si>
  <si>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</si>
  <si>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</si>
  <si>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</si>
  <si>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</si>
  <si>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</si>
  <si>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</si>
  <si>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</si>
  <si>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</si>
  <si>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</si>
  <si>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</si>
  <si>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</si>
  <si>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</si>
  <si>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</si>
  <si>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</si>
  <si>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</si>
  <si>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</si>
  <si>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</si>
  <si>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</si>
  <si>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</si>
  <si>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</si>
  <si>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</si>
  <si>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</si>
  <si>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</si>
  <si>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</si>
  <si>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</si>
  <si>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</si>
  <si>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</si>
  <si>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</si>
  <si>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</si>
  <si>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</si>
  <si>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</si>
  <si>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</si>
  <si>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</si>
  <si>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</si>
  <si>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</si>
  <si>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</si>
  <si>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</si>
  <si>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</si>
  <si>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</si>
  <si>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</si>
  <si>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</si>
  <si>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</si>
  <si>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</si>
  <si>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</si>
  <si>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</si>
  <si>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</si>
  <si>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</si>
  <si>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</si>
  <si>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</si>
  <si>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</si>
  <si>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</si>
  <si>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</si>
  <si>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</si>
  <si>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</si>
  <si>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</si>
  <si>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</si>
  <si>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</si>
  <si>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</si>
  <si>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</si>
  <si>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</si>
  <si>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</si>
  <si>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</si>
  <si>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</si>
  <si>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</si>
  <si>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</si>
  <si>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</si>
  <si>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</si>
  <si>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</si>
  <si>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</si>
  <si>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</si>
  <si>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</si>
  <si>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</si>
  <si>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</si>
  <si>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</si>
  <si>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</si>
  <si>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</si>
  <si>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</si>
  <si>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</si>
  <si>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</si>
  <si>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</si>
  <si>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</si>
  <si>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</si>
  <si>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</si>
  <si>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</si>
  <si>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</si>
  <si>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</si>
  <si>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</si>
  <si>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</si>
  <si>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</si>
  <si>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</si>
  <si>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</si>
  <si>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</si>
  <si>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</si>
  <si>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</si>
  <si>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</si>
  <si>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</si>
  <si>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</si>
  <si>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</si>
  <si>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</si>
  <si>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</si>
  <si>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</si>
  <si>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</si>
  <si>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</si>
  <si>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</si>
  <si>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</si>
  <si>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</si>
  <si>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</si>
  <si>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</si>
  <si>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</si>
  <si>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</si>
  <si>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</si>
  <si>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</si>
  <si>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</si>
  <si>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</si>
  <si>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</si>
  <si>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</si>
  <si>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</si>
  <si>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</si>
  <si>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</si>
  <si>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</si>
  <si>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</si>
  <si>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</si>
  <si>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</si>
  <si>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</si>
  <si>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</si>
  <si>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</si>
  <si>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</si>
  <si>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</si>
  <si>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</si>
  <si>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</si>
  <si>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</si>
  <si>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</si>
  <si>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</si>
  <si>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</si>
  <si>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</si>
  <si>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</si>
  <si>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</si>
  <si>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</si>
  <si>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</si>
  <si>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</si>
  <si>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</si>
  <si>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</si>
  <si>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</si>
  <si>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</si>
  <si>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</si>
  <si>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</si>
  <si>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</si>
  <si>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</si>
  <si>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</si>
  <si>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</si>
  <si>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</si>
  <si>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</si>
  <si>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</si>
  <si>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</si>
  <si>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</si>
  <si>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</si>
  <si>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</si>
  <si>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</si>
  <si>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</si>
  <si>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</si>
  <si>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</si>
  <si>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</si>
  <si>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</si>
  <si>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</si>
  <si>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</si>
  <si>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</si>
  <si>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</si>
  <si>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</si>
  <si>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</si>
  <si>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</si>
  <si>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</si>
  <si>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</si>
  <si>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</si>
  <si>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</si>
  <si>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</si>
  <si>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</si>
  <si>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</si>
  <si>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</si>
  <si>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</si>
  <si>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</si>
  <si>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</si>
  <si>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</si>
  <si>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</si>
  <si>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</si>
  <si>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</si>
  <si>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</si>
  <si>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</si>
  <si>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</si>
  <si>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</si>
  <si>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</si>
  <si>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</si>
  <si>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</si>
  <si>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</si>
  <si>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</si>
  <si>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</si>
  <si>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</si>
  <si>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</si>
  <si>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</si>
  <si>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</si>
  <si>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</si>
  <si>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</si>
  <si>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</si>
  <si>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</si>
  <si>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</si>
  <si>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</si>
  <si>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</si>
  <si>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</si>
  <si>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</si>
  <si>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</si>
  <si>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</si>
  <si>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</si>
  <si>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</si>
  <si>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</si>
  <si>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</si>
  <si>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</si>
  <si>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</si>
  <si>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</si>
  <si>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</si>
  <si>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</si>
  <si>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</si>
  <si>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</si>
  <si>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</si>
  <si>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</si>
  <si>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</si>
  <si>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</si>
  <si>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</si>
  <si>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</si>
  <si>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</si>
  <si>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</si>
  <si>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</si>
  <si>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</si>
  <si>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</si>
  <si>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</si>
  <si>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</si>
  <si>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</si>
  <si>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</si>
  <si>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</si>
  <si>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</si>
  <si>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</si>
  <si>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</si>
  <si>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</si>
  <si>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</si>
  <si>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</si>
  <si>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</si>
  <si>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</si>
  <si>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</si>
  <si>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</si>
  <si>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</si>
  <si>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</si>
  <si>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</si>
  <si>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</si>
  <si>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</si>
  <si>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</si>
  <si>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</si>
  <si>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</si>
  <si>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</si>
  <si>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</si>
  <si>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</si>
  <si>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</si>
  <si>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</si>
  <si>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</si>
  <si>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</si>
  <si>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</si>
  <si>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</si>
  <si>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</si>
  <si>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</si>
  <si>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</si>
  <si>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</si>
  <si>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</si>
  <si>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</si>
  <si>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</si>
  <si>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</si>
  <si>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</si>
  <si>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</si>
  <si>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</si>
  <si>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</si>
  <si>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</si>
  <si>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</si>
  <si>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</si>
  <si>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</si>
  <si>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</si>
  <si>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</si>
  <si>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</si>
  <si>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</si>
  <si>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</si>
  <si>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</si>
  <si>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</si>
  <si>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</si>
  <si>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</si>
  <si>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</si>
  <si>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</si>
  <si>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</si>
  <si>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</si>
  <si>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</si>
  <si>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</si>
  <si>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</si>
  <si>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</si>
  <si>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</si>
  <si>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</si>
  <si>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</si>
  <si>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</si>
  <si>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</si>
  <si>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</si>
  <si>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</si>
  <si>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</si>
  <si>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</si>
  <si>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</si>
  <si>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</si>
  <si>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</si>
  <si>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</si>
  <si>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</si>
  <si>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</si>
  <si>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</si>
  <si>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</si>
  <si>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</si>
  <si>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</si>
  <si>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</si>
  <si>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</si>
  <si>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</si>
  <si>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</si>
  <si>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</si>
  <si>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</si>
  <si>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</si>
  <si>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</si>
  <si>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</si>
  <si>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</si>
  <si>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</si>
  <si>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</si>
  <si>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</si>
  <si>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</si>
  <si>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</si>
  <si>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</si>
  <si>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</si>
  <si>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</si>
  <si>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</si>
  <si>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</si>
  <si>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</si>
  <si>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</si>
  <si>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</si>
  <si>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</si>
  <si>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</si>
  <si>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</si>
  <si>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</si>
  <si>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</si>
  <si>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</si>
  <si>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</si>
  <si>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</si>
  <si>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</si>
  <si>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</si>
  <si>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</si>
  <si>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</si>
  <si>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</si>
  <si>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</si>
  <si>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</si>
  <si>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</si>
  <si>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</si>
  <si>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</si>
  <si>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</si>
  <si>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</si>
  <si>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</si>
  <si>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</si>
  <si>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</si>
  <si>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</si>
  <si>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</si>
  <si>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</si>
  <si>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</si>
  <si>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</si>
  <si>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</si>
  <si>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</si>
  <si>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</si>
  <si>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</si>
  <si>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</si>
  <si>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</si>
  <si>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</si>
  <si>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</si>
  <si>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</si>
  <si>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</si>
  <si>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</si>
  <si>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</si>
  <si>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</si>
  <si>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</si>
  <si>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</si>
  <si>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</si>
  <si>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</si>
  <si>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</si>
  <si>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</si>
  <si>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</si>
  <si>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</si>
  <si>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</si>
  <si>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</si>
  <si>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</si>
  <si>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</si>
  <si>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</si>
  <si>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</si>
  <si>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</si>
  <si>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</si>
  <si>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</si>
  <si>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</si>
  <si>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</si>
  <si>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</si>
  <si>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</si>
  <si>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</si>
  <si>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</si>
  <si>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</si>
  <si>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</si>
  <si>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</si>
  <si>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</si>
  <si>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</si>
  <si>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</si>
  <si>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</si>
  <si>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</si>
  <si>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</si>
  <si>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</si>
  <si>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</si>
  <si>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</si>
  <si>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</si>
  <si>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</si>
  <si>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</si>
  <si>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</si>
  <si>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</si>
  <si>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</si>
  <si>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</si>
  <si>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</si>
  <si>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</si>
  <si>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</si>
  <si>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</si>
  <si>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</si>
  <si>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</si>
  <si>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</si>
  <si>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</si>
  <si>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</si>
  <si>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</si>
  <si>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</si>
  <si>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</si>
  <si>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</si>
  <si>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</si>
  <si>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</si>
  <si>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</si>
  <si>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</si>
  <si>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</si>
  <si>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</si>
  <si>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</si>
  <si>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</si>
  <si>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</si>
  <si>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</si>
  <si>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</si>
  <si>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</si>
  <si>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</si>
  <si>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</si>
  <si>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</si>
  <si>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</si>
  <si>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</si>
  <si>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</si>
  <si>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</si>
  <si>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</si>
  <si>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</si>
  <si>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</si>
  <si>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</si>
  <si>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</si>
  <si>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</si>
  <si>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</si>
  <si>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</si>
  <si>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</si>
  <si>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</si>
  <si>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</si>
  <si>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</si>
  <si>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</si>
  <si>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</si>
  <si>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</si>
  <si>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</si>
  <si>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</si>
  <si>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</si>
  <si>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</si>
  <si>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</si>
  <si>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</si>
  <si>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</si>
  <si>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</si>
  <si>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</si>
  <si>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</si>
  <si>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</si>
  <si>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</si>
  <si>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</si>
  <si>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</si>
  <si>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</si>
  <si>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</si>
  <si>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</si>
  <si>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</si>
  <si>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</si>
  <si>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</si>
  <si>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</si>
  <si>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</si>
  <si>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</si>
  <si>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</si>
  <si>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</si>
  <si>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</si>
  <si>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</si>
  <si>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</si>
  <si>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</si>
  <si>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</si>
  <si>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</si>
  <si>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</si>
  <si>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</si>
  <si>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</si>
  <si>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</si>
  <si>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</si>
  <si>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</si>
  <si>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</si>
  <si>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</si>
  <si>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</si>
  <si>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</si>
  <si>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</si>
  <si>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</si>
  <si>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</si>
  <si>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</si>
  <si>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</si>
  <si>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</si>
  <si>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</si>
  <si>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</si>
  <si>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</si>
  <si>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</si>
  <si>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</si>
  <si>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</si>
  <si>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</si>
  <si>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</si>
  <si>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</si>
  <si>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</si>
  <si>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</si>
  <si>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</si>
  <si>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</si>
  <si>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</si>
  <si>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</si>
  <si>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</si>
  <si>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</si>
  <si>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</si>
  <si>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</si>
  <si>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</si>
  <si>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</si>
  <si>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</si>
  <si>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</si>
  <si>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</si>
  <si>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</si>
  <si>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</si>
  <si>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</si>
  <si>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</si>
  <si>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</si>
  <si>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</si>
  <si>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</si>
  <si>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</si>
  <si>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</si>
  <si>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</si>
  <si>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</si>
  <si>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</si>
  <si>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</si>
  <si>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</si>
  <si>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</si>
  <si>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</si>
  <si>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</si>
  <si>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</si>
  <si>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</si>
  <si>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</si>
  <si>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</si>
  <si>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</si>
  <si>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</si>
  <si>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</si>
  <si>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</si>
  <si>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</si>
  <si>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</si>
  <si>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</si>
  <si>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</si>
  <si>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</si>
  <si>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</si>
  <si>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</si>
  <si>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</si>
  <si>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</si>
  <si>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</si>
  <si>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</si>
  <si>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</si>
  <si>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</si>
  <si>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</si>
  <si>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</si>
  <si>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</si>
  <si>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</si>
  <si>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</si>
  <si>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</si>
  <si>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</si>
  <si>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</si>
  <si>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</si>
  <si>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</si>
  <si>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</si>
  <si>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</si>
  <si>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</si>
  <si>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</si>
  <si>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</si>
  <si>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</si>
  <si>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</si>
  <si>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</si>
  <si>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</si>
  <si>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</si>
  <si>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</si>
  <si>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</si>
  <si>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</si>
  <si>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</si>
  <si>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</si>
  <si>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</si>
  <si>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</si>
  <si>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</si>
  <si>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</si>
  <si>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</si>
  <si>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</si>
  <si>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</si>
  <si>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</si>
  <si>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</si>
  <si>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</si>
  <si>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</si>
  <si>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</si>
  <si>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</si>
  <si>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</si>
  <si>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</si>
  <si>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</si>
  <si>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</si>
  <si>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</si>
  <si>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</si>
  <si>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</si>
  <si>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</si>
  <si>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</si>
  <si>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</si>
  <si>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</si>
  <si>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</si>
  <si>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</si>
  <si>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</si>
  <si>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</si>
  <si>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</si>
  <si>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</si>
  <si>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</si>
  <si>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</si>
  <si>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</si>
  <si>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</si>
  <si>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</si>
  <si>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</si>
  <si>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</si>
  <si>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</si>
  <si>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</si>
  <si>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</si>
  <si>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</si>
  <si>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</si>
  <si>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</si>
  <si>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</si>
  <si>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</si>
  <si>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</si>
  <si>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</si>
  <si>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</si>
  <si>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</si>
  <si>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</si>
  <si>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</si>
  <si>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</si>
  <si>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</si>
  <si>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</si>
  <si>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</si>
  <si>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</si>
  <si>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</si>
  <si>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</si>
  <si>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</si>
  <si>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</si>
  <si>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</si>
  <si>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</si>
  <si>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</si>
  <si>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</si>
  <si>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</si>
  <si>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</si>
  <si>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</si>
  <si>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</si>
  <si>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</si>
  <si>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</si>
  <si>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</si>
  <si>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</si>
  <si>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</si>
  <si>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</si>
  <si>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</si>
  <si>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</si>
  <si>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</si>
  <si>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</si>
  <si>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</si>
  <si>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</si>
  <si>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</si>
  <si>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</si>
  <si>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</si>
  <si>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</si>
  <si>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</si>
  <si>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</si>
  <si>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</si>
  <si>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</si>
  <si>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</si>
  <si>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</si>
  <si>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</si>
  <si>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</si>
  <si>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</si>
  <si>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</si>
  <si>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</si>
  <si>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</si>
  <si>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</si>
  <si>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</si>
  <si>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</si>
  <si>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</si>
  <si>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</si>
  <si>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</si>
  <si>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</si>
  <si>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</si>
  <si>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</si>
  <si>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</si>
  <si>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</si>
  <si>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</si>
  <si>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</si>
  <si>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</si>
  <si>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</si>
  <si>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</si>
  <si>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</si>
  <si>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</si>
  <si>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</si>
  <si>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</si>
  <si>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</si>
  <si>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</si>
  <si>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</si>
  <si>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</si>
  <si>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</si>
  <si>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</si>
  <si>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</si>
  <si>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</si>
  <si>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</si>
  <si>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</si>
  <si>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</si>
  <si>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</si>
  <si>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</si>
  <si>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</si>
  <si>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</si>
  <si>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</si>
  <si>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</si>
  <si>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</si>
  <si>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</si>
  <si>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</si>
  <si>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</si>
  <si>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</si>
  <si>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</si>
  <si>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</si>
  <si>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</si>
  <si>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</si>
  <si>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</si>
  <si>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</si>
  <si>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</si>
  <si>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</si>
  <si>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</si>
  <si>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</si>
  <si>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</si>
  <si>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</si>
  <si>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</si>
  <si>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</si>
  <si>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</si>
  <si>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</si>
  <si>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</si>
  <si>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</si>
  <si>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</si>
  <si>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</si>
  <si>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</si>
  <si>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</si>
  <si>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</si>
  <si>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</si>
  <si>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</si>
  <si>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</si>
  <si>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</si>
  <si>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</si>
  <si>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</si>
  <si>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</si>
  <si>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</si>
  <si>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</si>
  <si>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</si>
  <si>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</si>
  <si>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</si>
  <si>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</si>
  <si>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</si>
  <si>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</si>
  <si>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</si>
  <si>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</si>
  <si>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</si>
  <si>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</si>
  <si>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</si>
  <si>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</si>
  <si>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</si>
  <si>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</si>
  <si>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</si>
  <si>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</si>
  <si>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</si>
  <si>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</si>
  <si>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</si>
  <si>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</si>
  <si>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</si>
  <si>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</si>
  <si>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</si>
  <si>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</si>
  <si>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</si>
  <si>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</si>
  <si>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</si>
  <si>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</si>
  <si>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</si>
  <si>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</si>
  <si>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</si>
  <si>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</si>
  <si>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</si>
  <si>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</si>
  <si>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</si>
  <si>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</si>
  <si>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</si>
  <si>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</si>
  <si>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</si>
  <si>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</si>
  <si>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</si>
  <si>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</si>
  <si>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</si>
  <si>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</si>
  <si>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</si>
  <si>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</si>
  <si>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</si>
  <si>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</si>
  <si>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</si>
  <si>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</si>
  <si>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</si>
  <si>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</si>
  <si>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</si>
  <si>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</si>
  <si>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</si>
  <si>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</si>
  <si>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</si>
  <si>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</si>
  <si>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</si>
  <si>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</si>
  <si>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</si>
  <si>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</si>
  <si>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</si>
  <si>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</si>
  <si>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</si>
  <si>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</si>
  <si>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</si>
  <si>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</si>
  <si>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</si>
  <si>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</si>
  <si>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</si>
  <si>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</si>
  <si>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</si>
  <si>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</si>
  <si>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</si>
  <si>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</si>
  <si>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</si>
  <si>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</si>
  <si>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</si>
  <si>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</si>
  <si>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</si>
  <si>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</si>
  <si>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</si>
  <si>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</si>
  <si>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</si>
  <si>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</si>
  <si>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</si>
  <si>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</si>
  <si>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</si>
  <si>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</si>
  <si>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</si>
  <si>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</si>
  <si>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</si>
  <si>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</si>
  <si>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</si>
  <si>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</si>
  <si>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</si>
  <si>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</si>
  <si>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</si>
  <si>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</si>
  <si>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</si>
  <si>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</si>
  <si>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</si>
  <si>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</si>
  <si>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</si>
  <si>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</si>
  <si>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</si>
  <si>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</si>
  <si>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</si>
  <si>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</si>
  <si>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</si>
  <si>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</si>
  <si>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</si>
  <si>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</si>
  <si>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</si>
  <si>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</si>
  <si>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</si>
  <si>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</si>
  <si>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</si>
  <si>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</si>
  <si>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</si>
  <si>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</si>
  <si>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</si>
  <si>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</si>
  <si>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</si>
  <si>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</si>
  <si>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</si>
  <si>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</si>
  <si>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</si>
  <si>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</si>
  <si>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</si>
  <si>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</si>
  <si>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</si>
  <si>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</si>
  <si>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</si>
  <si>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</si>
  <si>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</si>
  <si>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</si>
  <si>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</si>
  <si>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</si>
  <si>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</si>
  <si>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</si>
  <si>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</si>
  <si>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</si>
  <si>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</si>
  <si>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</si>
  <si>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</si>
  <si>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</si>
  <si>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</si>
  <si>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</si>
  <si>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</si>
  <si>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</si>
  <si>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</si>
  <si>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</si>
  <si>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</si>
  <si>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</si>
  <si>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</si>
  <si>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</si>
  <si>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</si>
  <si>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</si>
  <si>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</si>
  <si>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</si>
  <si>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</si>
  <si>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</si>
  <si>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</si>
  <si>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</si>
  <si>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</si>
  <si>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</si>
  <si>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</si>
  <si>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</si>
  <si>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</si>
  <si>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</si>
  <si>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</si>
  <si>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</si>
  <si>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</si>
  <si>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</si>
  <si>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</si>
  <si>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</si>
  <si>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</si>
  <si>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</si>
  <si>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</si>
  <si>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</si>
  <si>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</si>
  <si>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</si>
  <si>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</si>
  <si>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</si>
  <si>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</si>
  <si>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</si>
  <si>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</si>
  <si>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</si>
  <si>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</si>
  <si>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</si>
  <si>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</si>
  <si>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</si>
  <si>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</si>
  <si>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</si>
  <si>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</si>
  <si>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</si>
  <si>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</si>
  <si>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</si>
  <si>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</si>
  <si>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</si>
  <si>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</si>
  <si>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</si>
  <si>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</si>
  <si>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</si>
  <si>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</si>
  <si>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</si>
  <si>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</si>
  <si>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</si>
  <si>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</si>
  <si>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</si>
  <si>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</si>
  <si>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</si>
  <si>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</si>
  <si>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</si>
  <si>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</si>
  <si>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</si>
  <si>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</si>
  <si>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</si>
  <si>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</si>
  <si>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</si>
  <si>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</si>
  <si>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</si>
  <si>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</si>
  <si>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</si>
  <si>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</si>
  <si>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</si>
  <si>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</si>
  <si>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</si>
  <si>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</si>
  <si>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</si>
  <si>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</si>
  <si>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</si>
  <si>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</si>
  <si>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</si>
  <si>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</si>
  <si>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</si>
  <si>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</si>
  <si>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</si>
  <si>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</si>
  <si>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</si>
  <si>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</si>
  <si>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</si>
  <si>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</si>
  <si>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</si>
  <si>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</si>
  <si>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</si>
  <si>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</si>
  <si>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</si>
  <si>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</si>
  <si>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</si>
  <si>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</si>
  <si>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</si>
  <si>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</si>
  <si>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</si>
  <si>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</si>
  <si>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</si>
  <si>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</si>
  <si>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</si>
  <si>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</si>
  <si>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</si>
  <si>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</si>
  <si>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</si>
  <si>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</si>
  <si>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</si>
  <si>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</si>
  <si>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</si>
  <si>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</si>
  <si>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</si>
  <si>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</si>
  <si>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</si>
  <si>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</si>
  <si>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</si>
  <si>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</si>
  <si>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</si>
  <si>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</si>
  <si>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</si>
  <si>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</si>
  <si>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</si>
  <si>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</si>
  <si>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</si>
  <si>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</si>
  <si>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</si>
  <si>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</si>
  <si>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</si>
  <si>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</si>
  <si>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</si>
  <si>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</si>
  <si>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</si>
  <si>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</si>
  <si>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</si>
  <si>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</si>
  <si>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</si>
  <si>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</si>
  <si>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</si>
  <si>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</si>
  <si>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</si>
  <si>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</si>
  <si>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</si>
  <si>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</si>
  <si>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</si>
  <si>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</si>
  <si>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</si>
  <si>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</si>
  <si>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</si>
  <si>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</si>
  <si>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</si>
  <si>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</si>
  <si>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</si>
  <si>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</si>
  <si>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</si>
  <si>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</si>
  <si>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</si>
  <si>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</si>
  <si>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</si>
  <si>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</si>
  <si>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</si>
  <si>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</si>
  <si>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</si>
  <si>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</si>
  <si>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</si>
  <si>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</si>
  <si>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</si>
  <si>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</si>
  <si>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</si>
  <si>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</si>
  <si>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</si>
  <si>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</si>
  <si>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</si>
  <si>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</si>
  <si>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</si>
  <si>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</si>
  <si>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</si>
  <si>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</si>
  <si>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</si>
  <si>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</si>
  <si>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</si>
  <si>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</si>
  <si>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</si>
  <si>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</si>
  <si>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</si>
  <si>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</si>
  <si>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</si>
  <si>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</si>
  <si>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</si>
  <si>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</si>
  <si>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</si>
  <si>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</si>
  <si>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</si>
  <si>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</si>
  <si>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</si>
  <si>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</si>
  <si>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</si>
  <si>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</si>
  <si>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</si>
  <si>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</si>
  <si>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</si>
  <si>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</si>
  <si>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</si>
  <si>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</si>
  <si>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</si>
  <si>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</si>
  <si>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</si>
  <si>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</si>
  <si>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</si>
  <si>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</si>
  <si>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</si>
  <si>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</si>
  <si>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</si>
  <si>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</si>
  <si>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</si>
  <si>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</si>
  <si>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</si>
  <si>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</si>
  <si>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</si>
  <si>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</si>
  <si>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</si>
  <si>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</si>
  <si>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</si>
  <si>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</si>
  <si>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</si>
  <si>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</si>
  <si>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</si>
  <si>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</si>
  <si>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</si>
  <si>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</si>
  <si>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</si>
  <si>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</si>
  <si>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</si>
  <si>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</si>
  <si>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</si>
  <si>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</si>
  <si>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</si>
  <si>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</si>
  <si>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</si>
  <si>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</si>
  <si>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</si>
  <si>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</si>
  <si>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</si>
  <si>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</si>
  <si>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</si>
  <si>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</si>
  <si>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</si>
  <si>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</si>
  <si>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</si>
  <si>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</si>
  <si>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</si>
  <si>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</si>
  <si>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</si>
  <si>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</si>
  <si>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</si>
  <si>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</si>
  <si>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</si>
  <si>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</si>
  <si>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</si>
  <si>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</si>
  <si>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</si>
  <si>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</si>
  <si>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</si>
  <si>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</si>
  <si>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</si>
  <si>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</si>
  <si>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</si>
  <si>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</si>
  <si>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</si>
  <si>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</si>
  <si>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</si>
  <si>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</si>
  <si>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</si>
  <si>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</si>
  <si>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</si>
  <si>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</si>
  <si>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</si>
  <si>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</si>
  <si>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</si>
  <si>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</si>
  <si>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</si>
  <si>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</si>
  <si>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</si>
  <si>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</si>
  <si>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</si>
  <si>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</si>
  <si>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</si>
  <si>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</si>
  <si>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</si>
  <si>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</si>
  <si>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</si>
  <si>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</si>
  <si>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</si>
  <si>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</si>
  <si>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</si>
  <si>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</si>
  <si>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</si>
  <si>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</si>
  <si>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</si>
  <si>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</si>
  <si>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</si>
  <si>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</si>
  <si>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</si>
  <si>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</si>
  <si>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</si>
  <si>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</si>
  <si>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</si>
  <si>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</si>
  <si>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</si>
  <si>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</si>
  <si>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</si>
  <si>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</si>
  <si>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</si>
  <si>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</si>
  <si>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</si>
  <si>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</si>
  <si>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</si>
  <si>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</si>
  <si>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</si>
  <si>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</si>
  <si>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</si>
  <si>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</si>
  <si>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</si>
  <si>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</si>
  <si>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</si>
  <si>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</si>
  <si>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</si>
  <si>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</si>
  <si>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</si>
  <si>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</si>
  <si>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</si>
  <si>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</si>
  <si>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</si>
  <si>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</si>
  <si>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</si>
  <si>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</si>
  <si>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</si>
  <si>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</si>
  <si>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</si>
  <si>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</si>
  <si>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</si>
  <si>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</si>
  <si>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</si>
  <si>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</si>
  <si>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</si>
  <si>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</si>
  <si>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</si>
  <si>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</si>
  <si>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</si>
  <si>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</si>
  <si>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</si>
  <si>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</si>
  <si>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</si>
  <si>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</si>
  <si>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</si>
  <si>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</si>
  <si>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</si>
  <si>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</si>
  <si>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</si>
  <si>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</si>
  <si>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</si>
  <si>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</si>
  <si>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</si>
  <si>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</si>
  <si>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</si>
  <si>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</si>
  <si>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</si>
  <si>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</si>
  <si>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</si>
  <si>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</si>
  <si>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</si>
  <si>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</si>
  <si>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</si>
  <si>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</si>
  <si>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</si>
  <si>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</si>
  <si>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</si>
  <si>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</si>
  <si>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</si>
  <si>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</si>
  <si>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</si>
  <si>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</si>
  <si>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</si>
  <si>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</si>
  <si>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</si>
  <si>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</si>
  <si>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</si>
  <si>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</si>
  <si>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</si>
  <si>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</si>
  <si>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</si>
  <si>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</si>
  <si>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</si>
  <si>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</si>
  <si>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</si>
  <si>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</si>
  <si>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</si>
  <si>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</si>
  <si>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</si>
  <si>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</si>
  <si>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</si>
  <si>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</si>
  <si>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</si>
  <si>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</si>
  <si>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</si>
  <si>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</si>
  <si>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</si>
  <si>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</si>
  <si>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</si>
  <si>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</si>
  <si>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</si>
  <si>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</si>
  <si>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</si>
  <si>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</si>
  <si>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</si>
  <si>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</si>
  <si>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</si>
  <si>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</si>
  <si>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</si>
  <si>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</si>
  <si>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</si>
  <si>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</si>
  <si>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</si>
  <si>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</si>
  <si>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</si>
  <si>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</si>
  <si>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</si>
  <si>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</si>
  <si>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</si>
  <si>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</si>
  <si>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</si>
  <si>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</si>
  <si>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</si>
  <si>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</si>
  <si>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</si>
  <si>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</si>
  <si>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</si>
  <si>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</si>
  <si>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</si>
  <si>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</si>
  <si>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</si>
  <si>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</si>
  <si>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</si>
  <si>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</si>
  <si>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</si>
  <si>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</si>
  <si>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</si>
  <si>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</si>
  <si>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</si>
  <si>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</si>
  <si>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</si>
  <si>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</si>
  <si>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</si>
  <si>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</si>
  <si>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</si>
  <si>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</si>
  <si>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</si>
  <si>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</si>
  <si>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</si>
  <si>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</si>
  <si>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</si>
  <si>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</si>
  <si>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</si>
  <si>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</si>
  <si>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</si>
  <si>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</si>
  <si>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</si>
  <si>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</si>
  <si>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</si>
  <si>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</si>
  <si>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</si>
  <si>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</si>
  <si>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</si>
  <si>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</si>
  <si>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</si>
  <si>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</si>
  <si>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</si>
  <si>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</si>
  <si>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</si>
  <si>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</si>
  <si>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</si>
  <si>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</si>
  <si>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</si>
  <si>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</si>
  <si>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</si>
  <si>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</si>
  <si>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</si>
  <si>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</si>
  <si>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</si>
  <si>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</si>
  <si>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</si>
  <si>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</si>
  <si>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</si>
  <si>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</si>
  <si>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</si>
  <si>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</si>
  <si>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</si>
  <si>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</si>
  <si>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</si>
  <si>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</si>
  <si>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</si>
  <si>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</si>
  <si>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</si>
  <si>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</si>
  <si>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</si>
  <si>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</si>
  <si>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</si>
  <si>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</si>
  <si>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</si>
  <si>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</si>
  <si>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</si>
  <si>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</si>
  <si>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</si>
  <si>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</si>
  <si>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</si>
  <si>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</si>
  <si>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</si>
  <si>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</si>
  <si>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</si>
  <si>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</si>
  <si>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</si>
  <si>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</si>
  <si>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</si>
  <si>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</si>
  <si>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</si>
  <si>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</si>
  <si>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</si>
  <si>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</si>
  <si>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</si>
  <si>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</si>
  <si>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</si>
  <si>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</si>
  <si>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</si>
  <si>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</si>
  <si>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</si>
  <si>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</si>
  <si>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</si>
  <si>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</si>
  <si>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</si>
  <si>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</si>
  <si>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</si>
  <si>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</si>
  <si>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</si>
  <si>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</si>
  <si>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</si>
  <si>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</si>
  <si>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</si>
  <si>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</si>
  <si>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</si>
  <si>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</si>
  <si>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</si>
  <si>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</si>
  <si>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</si>
  <si>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</si>
  <si>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</si>
  <si>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</si>
  <si>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</si>
  <si>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</si>
  <si>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</si>
  <si>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</si>
  <si>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</si>
  <si>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</si>
  <si>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</si>
  <si>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</si>
  <si>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</si>
  <si>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</si>
  <si>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</si>
  <si>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</si>
  <si>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</si>
  <si>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</si>
  <si>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</si>
  <si>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</si>
  <si>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</si>
  <si>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</si>
  <si>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</si>
  <si>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</si>
  <si>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</si>
  <si>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</si>
  <si>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</si>
  <si>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</si>
  <si>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</si>
  <si>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</si>
  <si>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</si>
  <si>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</si>
  <si>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</si>
  <si>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</si>
  <si>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</si>
  <si>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</si>
  <si>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</si>
  <si>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</si>
  <si>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</si>
  <si>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</si>
  <si>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</si>
  <si>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</si>
  <si>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</si>
  <si>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</si>
  <si>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</si>
  <si>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</si>
  <si>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</si>
  <si>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</si>
  <si>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</si>
  <si>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</si>
  <si>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</si>
  <si>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</si>
  <si>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</si>
  <si>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</si>
  <si>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</si>
  <si>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</si>
  <si>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</si>
  <si>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</si>
  <si>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</si>
  <si>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</si>
  <si>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</si>
  <si>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</si>
  <si>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</si>
  <si>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</si>
  <si>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</si>
  <si>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</si>
  <si>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</si>
  <si>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</si>
  <si>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</si>
  <si>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</si>
  <si>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</si>
  <si>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</si>
  <si>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</si>
  <si>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</si>
  <si>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</si>
  <si>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</si>
  <si>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</si>
  <si>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</si>
  <si>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</si>
  <si>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</si>
  <si>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</si>
  <si>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</si>
  <si>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</si>
  <si>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</si>
  <si>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</si>
  <si>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</si>
  <si>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</si>
  <si>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</si>
  <si>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</si>
  <si>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</si>
  <si>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</si>
  <si>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</si>
  <si>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</si>
  <si>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</si>
  <si>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</si>
  <si>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</si>
  <si>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</si>
  <si>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</si>
  <si>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</si>
  <si>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</si>
  <si>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</si>
  <si>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</si>
  <si>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</si>
  <si>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</si>
  <si>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</si>
  <si>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</si>
  <si>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</si>
  <si>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</si>
  <si>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</si>
  <si>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</si>
  <si>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</si>
  <si>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</si>
  <si>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</si>
  <si>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</si>
  <si>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</si>
  <si>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</si>
  <si>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</si>
  <si>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</si>
  <si>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</si>
  <si>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</si>
  <si>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</si>
  <si>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</si>
  <si>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</si>
  <si>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</si>
  <si>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</si>
  <si>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</si>
  <si>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</si>
  <si>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</si>
  <si>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</si>
  <si>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</si>
  <si>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</si>
  <si>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</si>
  <si>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</si>
  <si>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</si>
  <si>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</si>
  <si>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</si>
  <si>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</si>
  <si>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</si>
  <si>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</si>
  <si>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</si>
  <si>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</si>
  <si>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</si>
  <si>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</si>
  <si>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</si>
  <si>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</si>
  <si>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</si>
  <si>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</si>
  <si>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</si>
  <si>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</si>
  <si>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</si>
  <si>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</si>
  <si>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</si>
  <si>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</si>
  <si>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</si>
  <si>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</si>
  <si>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</si>
  <si>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</si>
  <si>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</si>
  <si>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</si>
  <si>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</si>
  <si>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</si>
  <si>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</si>
  <si>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</si>
  <si>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</si>
  <si>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</si>
  <si>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</si>
  <si>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</si>
  <si>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</si>
  <si>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</si>
  <si>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</si>
  <si>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</si>
  <si>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</si>
  <si>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</si>
  <si>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</si>
  <si>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</si>
  <si>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</si>
  <si>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</si>
  <si>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</si>
  <si>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</si>
  <si>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</si>
  <si>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</si>
  <si>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</si>
  <si>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</si>
  <si>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</si>
  <si>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</si>
  <si>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</si>
  <si>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</si>
  <si>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</si>
  <si>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</si>
  <si>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</si>
  <si>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</si>
  <si>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</si>
  <si>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</si>
  <si>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</si>
  <si>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</si>
  <si>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</si>
  <si>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</si>
  <si>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</si>
  <si>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</si>
  <si>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</si>
  <si>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</si>
  <si>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</si>
  <si>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</si>
  <si>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</si>
  <si>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</si>
  <si>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</si>
  <si>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</si>
  <si>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</si>
  <si>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</si>
  <si>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</si>
  <si>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</si>
  <si>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</si>
  <si>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</si>
  <si>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</si>
  <si>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</si>
  <si>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</si>
  <si>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</si>
  <si>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</si>
  <si>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</si>
  <si>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</si>
  <si>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</si>
  <si>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</si>
  <si>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</si>
  <si>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</si>
  <si>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</si>
  <si>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</si>
  <si>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</si>
  <si>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</si>
  <si>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</si>
  <si>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</si>
  <si>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</si>
  <si>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</si>
  <si>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</si>
  <si>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</si>
  <si>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</si>
  <si>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</si>
  <si>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</si>
  <si>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</si>
  <si>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</si>
  <si>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</si>
  <si>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</si>
  <si>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</si>
  <si>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</si>
  <si>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</si>
  <si>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</si>
  <si>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</si>
  <si>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</si>
  <si>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</si>
  <si>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</si>
  <si>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</si>
  <si>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</si>
  <si>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</si>
  <si>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</si>
  <si>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</si>
  <si>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</si>
  <si>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</si>
  <si>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</si>
  <si>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</si>
  <si>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</si>
  <si>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</si>
  <si>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</si>
  <si>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</si>
  <si>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</si>
  <si>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</si>
  <si>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</si>
  <si>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</si>
  <si>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</si>
  <si>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</si>
  <si>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</si>
  <si>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</si>
  <si>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</si>
  <si>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</si>
  <si>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</si>
  <si>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</si>
  <si>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</si>
  <si>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</si>
  <si>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</si>
  <si>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</si>
  <si>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</si>
  <si>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</si>
  <si>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</si>
  <si>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</si>
  <si>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</si>
  <si>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</si>
  <si>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</si>
  <si>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</si>
  <si>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</si>
  <si>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</si>
  <si>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</si>
  <si>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</si>
  <si>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</si>
  <si>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</si>
  <si>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</si>
  <si>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</si>
  <si>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</si>
  <si>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</si>
  <si>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</si>
  <si>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</si>
  <si>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</si>
  <si>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</si>
  <si>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</si>
  <si>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</si>
  <si>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</si>
  <si>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</si>
  <si>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</si>
  <si>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</si>
  <si>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</si>
  <si>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</si>
  <si>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</si>
  <si>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</si>
  <si>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</si>
  <si>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</si>
  <si>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</si>
  <si>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</si>
  <si>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</si>
  <si>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</si>
  <si>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</si>
  <si>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</si>
  <si>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</si>
  <si>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</si>
  <si>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</si>
  <si>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</si>
  <si>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</si>
  <si>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</si>
  <si>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</si>
  <si>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</si>
  <si>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</si>
  <si>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</si>
  <si>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</si>
  <si>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</si>
  <si>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</si>
  <si>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</si>
  <si>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</si>
  <si>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</si>
  <si>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</si>
  <si>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</si>
  <si>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</si>
  <si>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</si>
  <si>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</si>
  <si>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</si>
  <si>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</si>
  <si>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</si>
  <si>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</si>
  <si>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</si>
  <si>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</si>
  <si>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</si>
  <si>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</si>
  <si>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</si>
  <si>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</si>
  <si>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</si>
  <si>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</si>
  <si>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</si>
  <si>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</si>
  <si>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</si>
  <si>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</si>
  <si>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</si>
  <si>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</si>
  <si>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</si>
  <si>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</si>
  <si>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</si>
  <si>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</si>
  <si>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</si>
  <si>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</si>
  <si>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</si>
  <si>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</si>
  <si>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</si>
  <si>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</si>
  <si>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</si>
  <si>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</si>
  <si>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</si>
  <si>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</si>
  <si>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</si>
  <si>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</si>
  <si>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</si>
  <si>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</si>
  <si>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</si>
  <si>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</si>
  <si>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</si>
  <si>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</si>
  <si>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</si>
  <si>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</si>
  <si>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</si>
  <si>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</si>
  <si>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</si>
  <si>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</si>
  <si>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</si>
  <si>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</si>
  <si>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</si>
  <si>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</si>
  <si>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</si>
  <si>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</si>
  <si>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</si>
  <si>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</si>
  <si>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</si>
  <si>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</si>
  <si>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</si>
  <si>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</si>
  <si>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</si>
  <si>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</si>
  <si>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</si>
  <si>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</si>
  <si>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</si>
  <si>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</si>
  <si>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</si>
  <si>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</si>
  <si>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</si>
  <si>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</si>
  <si>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</si>
  <si>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</si>
  <si>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</si>
  <si>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</si>
  <si>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</si>
  <si>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</si>
  <si>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</si>
  <si>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</si>
  <si>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</si>
  <si>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</si>
  <si>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</si>
  <si>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</si>
  <si>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</si>
  <si>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</si>
  <si>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</si>
  <si>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</si>
  <si>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</si>
  <si>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</si>
  <si>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</si>
  <si>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</si>
  <si>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</si>
  <si>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</si>
  <si>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</si>
  <si>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</si>
  <si>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</si>
  <si>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</si>
  <si>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</si>
  <si>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</si>
  <si>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</si>
  <si>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</si>
  <si>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</si>
  <si>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</si>
  <si>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</si>
  <si>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</si>
  <si>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</si>
  <si>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</si>
  <si>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</si>
  <si>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</si>
  <si>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</si>
  <si>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</si>
  <si>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</si>
  <si>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</si>
  <si>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</si>
  <si>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</si>
  <si>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</si>
  <si>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</si>
  <si>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</si>
  <si>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</si>
  <si>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</si>
  <si>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</si>
  <si>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</si>
  <si>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</si>
  <si>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</si>
  <si>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</si>
  <si>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</si>
  <si>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</si>
  <si>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</si>
  <si>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</si>
  <si>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</si>
  <si>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</si>
  <si>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</si>
  <si>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</si>
  <si>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</si>
  <si>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</si>
  <si>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</si>
  <si>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</si>
  <si>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</si>
  <si>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</si>
  <si>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</si>
  <si>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</si>
  <si>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</si>
  <si>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</si>
  <si>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</si>
  <si>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</si>
  <si>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</si>
  <si>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</si>
  <si>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</si>
  <si>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</si>
  <si>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</si>
  <si>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</si>
  <si>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</si>
  <si>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</si>
  <si>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</si>
  <si>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</si>
  <si>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</si>
  <si>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</si>
  <si>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</si>
  <si>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</si>
  <si>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</si>
  <si>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</si>
  <si>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</si>
  <si>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</si>
  <si>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</si>
  <si>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</si>
  <si>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</si>
  <si>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</si>
  <si>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</si>
  <si>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</si>
  <si>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</si>
  <si>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</si>
  <si>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</si>
  <si>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</si>
  <si>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</si>
  <si>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</si>
  <si>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</si>
  <si>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</si>
  <si>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</si>
  <si>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</si>
  <si>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</si>
  <si>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</si>
  <si>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</si>
  <si>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</si>
  <si>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</si>
  <si>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</si>
  <si>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</si>
  <si>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</si>
  <si>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</si>
  <si>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</si>
  <si>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</si>
  <si>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</si>
  <si>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</si>
  <si>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</si>
  <si>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</si>
  <si>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</si>
  <si>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</si>
  <si>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</si>
  <si>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</si>
  <si>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</si>
  <si>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</si>
  <si>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</si>
  <si>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</si>
  <si>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</si>
  <si>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</si>
  <si>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</si>
  <si>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</si>
  <si>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</si>
  <si>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</si>
  <si>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</si>
  <si>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</si>
  <si>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</si>
  <si>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</si>
  <si>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</si>
  <si>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</si>
  <si>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</si>
  <si>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</si>
  <si>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</si>
  <si>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</si>
  <si>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</si>
  <si>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</si>
  <si>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</si>
  <si>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</si>
  <si>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</si>
  <si>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</si>
  <si>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</si>
  <si>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</si>
  <si>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</si>
  <si>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</si>
  <si>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</si>
  <si>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</si>
  <si>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</si>
  <si>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</si>
  <si>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</si>
  <si>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</si>
  <si>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</si>
  <si>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</si>
  <si>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</si>
  <si>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</si>
  <si>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</si>
  <si>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</si>
  <si>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</si>
  <si>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</si>
  <si>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</si>
  <si>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</si>
  <si>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</si>
  <si>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</si>
  <si>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</si>
  <si>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</si>
  <si>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</si>
  <si>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</si>
  <si>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</si>
  <si>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</si>
  <si>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</si>
  <si>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</si>
  <si>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</si>
  <si>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</si>
  <si>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</si>
  <si>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</si>
  <si>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</si>
  <si>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</si>
  <si>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</si>
  <si>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</si>
  <si>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</si>
  <si>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</si>
  <si>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</si>
  <si>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</si>
  <si>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</si>
  <si>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</si>
  <si>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</si>
  <si>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</si>
  <si>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</si>
  <si>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</si>
  <si>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</si>
  <si>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</si>
  <si>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</si>
  <si>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</si>
  <si>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</si>
  <si>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</si>
  <si>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</si>
  <si>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</si>
  <si>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</si>
  <si>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</si>
  <si>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</si>
  <si>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</si>
  <si>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</si>
  <si>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</si>
  <si>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</si>
  <si>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</si>
  <si>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</si>
  <si>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</si>
  <si>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</si>
  <si>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</si>
  <si>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</si>
  <si>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</si>
  <si>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</si>
  <si>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</si>
  <si>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</si>
  <si>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</si>
  <si>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</si>
  <si>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</si>
  <si>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</si>
  <si>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</si>
  <si>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</si>
  <si>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</si>
  <si>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</si>
  <si>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</si>
  <si>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</si>
  <si>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</si>
  <si>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</si>
  <si>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</si>
  <si>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</si>
  <si>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</si>
  <si>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</si>
  <si>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</si>
  <si>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</si>
  <si>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</si>
  <si>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</si>
  <si>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</si>
  <si>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</si>
  <si>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</si>
  <si>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</si>
  <si>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</si>
  <si>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</si>
  <si>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</si>
  <si>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</si>
  <si>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</si>
  <si>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</si>
  <si>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</si>
  <si>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</si>
  <si>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</si>
  <si>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</si>
  <si>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</si>
  <si>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</si>
  <si>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</si>
  <si>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</si>
  <si>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</si>
  <si>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</si>
  <si>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</si>
  <si>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</si>
  <si>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</si>
  <si>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</si>
  <si>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</si>
  <si>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</si>
  <si>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</si>
  <si>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</si>
  <si>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</si>
  <si>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</si>
  <si>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</si>
  <si>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</si>
  <si>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</si>
  <si>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</si>
  <si>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</si>
  <si>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</si>
  <si>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</si>
  <si>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</si>
  <si>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</si>
  <si>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</si>
  <si>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</si>
  <si>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</si>
  <si>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</si>
  <si>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</si>
  <si>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</si>
  <si>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</si>
  <si>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</si>
  <si>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</si>
  <si>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</si>
  <si>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</si>
  <si>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</si>
  <si>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</si>
  <si>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</si>
  <si>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</si>
  <si>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</si>
  <si>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</si>
  <si>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</si>
  <si>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</si>
  <si>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</si>
  <si>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</si>
  <si>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</si>
  <si>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</si>
  <si>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</si>
  <si>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</si>
  <si>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</si>
  <si>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</si>
  <si>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</si>
  <si>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</si>
  <si>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</si>
  <si>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</si>
  <si>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</si>
  <si>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</si>
  <si>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</si>
  <si>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</si>
  <si>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</si>
  <si>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</si>
  <si>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</si>
  <si>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</si>
  <si>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</si>
  <si>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</si>
  <si>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</si>
  <si>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</si>
  <si>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</si>
  <si>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</si>
  <si>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</si>
  <si>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</si>
  <si>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</si>
  <si>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</si>
  <si>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</si>
  <si>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</si>
  <si>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</si>
  <si>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</si>
  <si>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</si>
  <si>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</si>
  <si>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</si>
  <si>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</si>
  <si>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</si>
  <si>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</si>
  <si>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</si>
  <si>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</si>
  <si>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</si>
  <si>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</si>
  <si>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</si>
  <si>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</si>
  <si>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</si>
  <si>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</si>
  <si>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</si>
  <si>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</si>
  <si>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</si>
  <si>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</si>
  <si>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</si>
  <si>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</si>
  <si>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</si>
  <si>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</si>
  <si>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</si>
  <si>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</si>
  <si>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</si>
  <si>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</si>
  <si>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</si>
  <si>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</si>
  <si>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</si>
  <si>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</si>
  <si>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</si>
  <si>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</si>
  <si>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</si>
  <si>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</si>
  <si>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</si>
  <si>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</si>
  <si>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</si>
  <si>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</si>
  <si>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</si>
  <si>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</si>
  <si>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</si>
  <si>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</si>
  <si>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</si>
  <si>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</si>
  <si>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</si>
  <si>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</si>
  <si>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</si>
  <si>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</si>
  <si>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</si>
  <si>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</si>
  <si>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</si>
  <si>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</si>
  <si>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</si>
  <si>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</si>
  <si>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</si>
  <si>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</si>
  <si>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</si>
  <si>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</si>
  <si>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</si>
  <si>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</si>
  <si>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</si>
  <si>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</si>
  <si>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</si>
  <si>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</si>
  <si>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</si>
  <si>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</si>
  <si>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</si>
  <si>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</si>
  <si>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</si>
  <si>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</si>
  <si>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</si>
  <si>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</si>
  <si>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</si>
  <si>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</si>
  <si>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</si>
  <si>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</si>
  <si>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</si>
  <si>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</si>
  <si>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</si>
  <si>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</si>
  <si>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</si>
  <si>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</si>
  <si>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</si>
  <si>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</si>
  <si>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</si>
  <si>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</si>
  <si>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</si>
  <si>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</si>
  <si>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</si>
  <si>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</si>
  <si>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</si>
  <si>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</si>
  <si>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</si>
  <si>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</si>
  <si>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</si>
  <si>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</si>
  <si>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</si>
  <si>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</si>
  <si>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</si>
  <si>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</si>
  <si>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</si>
  <si>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</si>
  <si>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</si>
  <si>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</si>
  <si>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</si>
  <si>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</si>
  <si>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</si>
  <si>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</si>
  <si>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</si>
  <si>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</si>
  <si>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</si>
  <si>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</si>
  <si>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</si>
  <si>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</si>
  <si>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</si>
  <si>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</si>
  <si>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</si>
  <si>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</si>
  <si>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</si>
  <si>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</si>
  <si>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</si>
  <si>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</si>
  <si>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</si>
  <si>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</si>
  <si>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</si>
  <si>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</si>
  <si>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</si>
  <si>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</si>
  <si>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</si>
  <si>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</si>
  <si>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</si>
  <si>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</si>
  <si>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</si>
  <si>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</si>
  <si>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</si>
  <si>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</si>
  <si>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</si>
  <si>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</si>
  <si>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</si>
  <si>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</si>
  <si>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</si>
  <si>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</si>
  <si>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</si>
  <si>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</si>
  <si>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</si>
  <si>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</si>
  <si>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</si>
  <si>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</si>
  <si>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</si>
  <si>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</si>
  <si>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</si>
  <si>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</si>
  <si>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</si>
  <si>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</si>
  <si>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</si>
  <si>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</si>
  <si>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</si>
  <si>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</si>
  <si>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</si>
  <si>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</si>
  <si>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</si>
  <si>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</si>
  <si>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</si>
  <si>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</si>
  <si>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</si>
  <si>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</si>
  <si>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</si>
  <si>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</si>
  <si>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</si>
  <si>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</si>
  <si>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</si>
  <si>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</si>
  <si>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</si>
  <si>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</si>
  <si>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</si>
  <si>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</si>
  <si>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</si>
  <si>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</si>
  <si>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</si>
  <si>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</si>
  <si>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</si>
  <si>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</si>
  <si>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</si>
  <si>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</si>
  <si>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</si>
  <si>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</si>
  <si>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</si>
  <si>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</si>
  <si>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</si>
  <si>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</si>
  <si>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</si>
  <si>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</si>
  <si>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</si>
  <si>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</si>
  <si>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</si>
  <si>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</si>
  <si>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</si>
  <si>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</si>
  <si>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</si>
  <si>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</si>
  <si>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</si>
  <si>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</si>
  <si>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</si>
  <si>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</si>
  <si>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</si>
  <si>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</si>
  <si>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</si>
  <si>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</si>
  <si>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</si>
  <si>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</si>
  <si>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</si>
  <si>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</si>
  <si>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</si>
  <si>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</si>
  <si>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</si>
  <si>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</si>
  <si>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</si>
  <si>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</si>
  <si>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</si>
  <si>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</si>
  <si>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</si>
  <si>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</si>
  <si>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</si>
  <si>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</si>
  <si>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</si>
  <si>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</si>
  <si>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</si>
  <si>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</si>
  <si>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</si>
  <si>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</si>
  <si>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</si>
  <si>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</si>
  <si>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</si>
  <si>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</si>
  <si>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</si>
  <si>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</si>
  <si>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</si>
  <si>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</si>
  <si>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</si>
  <si>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</si>
  <si>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</si>
  <si>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</si>
  <si>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</si>
  <si>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</si>
  <si>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</si>
  <si>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</si>
  <si>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</si>
  <si>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</si>
  <si>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</si>
  <si>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</si>
  <si>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</si>
  <si>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</si>
  <si>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</si>
  <si>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</si>
  <si>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</si>
  <si>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</si>
  <si>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</si>
  <si>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</si>
  <si>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</si>
  <si>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</si>
  <si>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</si>
  <si>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</si>
  <si>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</si>
  <si>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</si>
  <si>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</si>
  <si>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</si>
  <si>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</si>
  <si>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</si>
  <si>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</si>
  <si>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</si>
  <si>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</si>
  <si>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</si>
  <si>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</si>
  <si>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</si>
  <si>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</si>
  <si>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</si>
  <si>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</si>
  <si>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</si>
  <si>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</si>
  <si>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</si>
  <si>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</si>
  <si>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</si>
  <si>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</si>
  <si>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</si>
  <si>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</si>
  <si>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</si>
  <si>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</si>
  <si>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</si>
  <si>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</si>
  <si>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</si>
  <si>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</si>
  <si>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</si>
  <si>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</si>
  <si>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</si>
  <si>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</si>
  <si>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</si>
  <si>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</si>
  <si>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</si>
  <si>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</si>
  <si>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</si>
  <si>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</si>
  <si>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</si>
  <si>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</si>
  <si>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</si>
  <si>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</si>
  <si>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</si>
  <si>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</si>
  <si>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</si>
  <si>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</si>
  <si>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</si>
  <si>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</si>
  <si>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</si>
  <si>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</si>
  <si>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</si>
  <si>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</si>
  <si>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</si>
  <si>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</si>
  <si>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</si>
  <si>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</si>
  <si>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</si>
  <si>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</si>
  <si>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</si>
  <si>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</si>
  <si>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</si>
  <si>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</si>
  <si>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</si>
  <si>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</si>
  <si>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</si>
  <si>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</si>
  <si>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</si>
  <si>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</si>
  <si>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</si>
  <si>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</si>
  <si>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</si>
  <si>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</si>
  <si>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</si>
  <si>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</si>
  <si>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</si>
  <si>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</si>
  <si>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</si>
  <si>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</si>
  <si>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</si>
  <si>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</si>
  <si>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</si>
  <si>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</si>
  <si>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</si>
  <si>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</si>
  <si>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</si>
  <si>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</si>
  <si>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</si>
  <si>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</si>
  <si>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</si>
  <si>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</si>
  <si>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</si>
  <si>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</si>
  <si>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</si>
  <si>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</si>
  <si>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</si>
  <si>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</si>
  <si>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</si>
  <si>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</si>
  <si>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</si>
  <si>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</si>
  <si>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</si>
  <si>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</si>
  <si>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</si>
  <si>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</si>
  <si>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</si>
  <si>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</si>
  <si>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</si>
  <si>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</si>
  <si>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</si>
  <si>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</si>
  <si>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</si>
  <si>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</si>
  <si>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</si>
  <si>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</si>
  <si>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</si>
  <si>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</si>
  <si>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</si>
  <si>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</si>
  <si>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</si>
  <si>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</si>
  <si>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</si>
  <si>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</si>
  <si>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</si>
  <si>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</si>
  <si>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</si>
  <si>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</si>
  <si>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</si>
  <si>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</si>
  <si>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</si>
  <si>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</si>
  <si>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</si>
  <si>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</si>
  <si>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</si>
  <si>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</si>
  <si>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</si>
  <si>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</si>
  <si>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</si>
  <si>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</si>
  <si>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</si>
  <si>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</si>
  <si>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</si>
  <si>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</si>
  <si>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</si>
  <si>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</si>
  <si>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</si>
  <si>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</si>
  <si>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</si>
  <si>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</si>
  <si>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</si>
  <si>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</si>
  <si>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</si>
  <si>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</si>
  <si>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</si>
  <si>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</si>
  <si>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</si>
  <si>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</si>
  <si>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</si>
  <si>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</si>
  <si>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</si>
  <si>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</si>
  <si>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</si>
  <si>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</si>
  <si>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</si>
  <si>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</si>
  <si>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</si>
  <si>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</si>
  <si>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</si>
  <si>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</si>
  <si>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</si>
  <si>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</si>
  <si>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</si>
  <si>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</si>
  <si>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</si>
  <si>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</si>
  <si>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</si>
  <si>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</si>
  <si>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</si>
  <si>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</si>
  <si>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</si>
  <si>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</si>
  <si>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</si>
  <si>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</si>
  <si>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</si>
  <si>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</si>
  <si>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</si>
  <si>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</si>
  <si>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</si>
  <si>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</si>
  <si>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</si>
  <si>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</si>
  <si>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</si>
  <si>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</si>
  <si>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</si>
  <si>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</si>
  <si>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</si>
  <si>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</si>
  <si>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</si>
  <si>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</si>
  <si>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</si>
  <si>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</si>
  <si>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</si>
  <si>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</si>
  <si>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</si>
  <si>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</si>
  <si>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</si>
  <si>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</si>
  <si>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</si>
  <si>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</si>
  <si>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</si>
  <si>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</si>
  <si>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</si>
  <si>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</si>
  <si>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</si>
  <si>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</si>
  <si>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</si>
  <si>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</si>
  <si>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</si>
  <si>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</si>
  <si>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</si>
  <si>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</si>
  <si>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</si>
  <si>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</si>
  <si>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</si>
  <si>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</si>
  <si>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</si>
  <si>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</si>
  <si>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</si>
  <si>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</si>
  <si>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</si>
  <si>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</si>
  <si>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</si>
  <si>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</si>
  <si>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</si>
  <si>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</si>
  <si>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</si>
  <si>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</si>
  <si>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</si>
  <si>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</si>
  <si>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</si>
  <si>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</si>
  <si>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</si>
  <si>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</si>
  <si>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</si>
  <si>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</si>
  <si>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</si>
  <si>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</si>
  <si>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</si>
  <si>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</si>
  <si>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</si>
  <si>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</si>
  <si>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</si>
  <si>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</si>
  <si>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</si>
  <si>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</si>
  <si>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</si>
  <si>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</si>
  <si>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</si>
  <si>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</si>
  <si>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</si>
  <si>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</si>
  <si>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</si>
  <si>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</si>
  <si>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</si>
  <si>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</si>
  <si>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</si>
  <si>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</si>
  <si>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</si>
  <si>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</si>
  <si>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</si>
  <si>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</si>
  <si>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</si>
  <si>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</si>
  <si>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</si>
  <si>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</si>
  <si>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</si>
  <si>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</si>
  <si>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</si>
  <si>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</si>
  <si>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</si>
  <si>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</si>
  <si>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</si>
  <si>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</si>
  <si>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</si>
  <si>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</si>
  <si>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</si>
  <si>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</si>
  <si>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</si>
  <si>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</si>
  <si>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</si>
  <si>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</si>
  <si>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</si>
  <si>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</si>
  <si>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</si>
  <si>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</si>
  <si>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</si>
  <si>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</si>
  <si>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</si>
  <si>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</si>
  <si>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</si>
  <si>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</si>
  <si>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</si>
  <si>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</si>
  <si>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</si>
  <si>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</si>
  <si>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</si>
  <si>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</si>
  <si>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</si>
  <si>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</si>
  <si>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</si>
  <si>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</si>
  <si>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</si>
  <si>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</si>
  <si>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</si>
  <si>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</si>
  <si>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</si>
  <si>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</si>
  <si>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</si>
  <si>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</si>
  <si>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</si>
  <si>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</si>
  <si>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</si>
  <si>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</si>
  <si>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</si>
  <si>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</si>
  <si>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</si>
  <si>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</si>
  <si>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</si>
  <si>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</si>
  <si>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</si>
  <si>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</si>
  <si>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</si>
  <si>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</si>
  <si>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</si>
  <si>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</si>
  <si>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</si>
  <si>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</si>
  <si>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</si>
  <si>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</si>
  <si>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</si>
  <si>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</si>
  <si>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</si>
  <si>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</si>
  <si>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</si>
  <si>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</si>
  <si>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</si>
  <si>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</si>
  <si>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</si>
  <si>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</si>
  <si>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</si>
  <si>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</si>
  <si>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</si>
  <si>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</si>
  <si>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</si>
  <si>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</si>
  <si>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</si>
  <si>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</si>
  <si>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</si>
  <si>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</si>
  <si>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</si>
  <si>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</si>
  <si>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</si>
  <si>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</si>
  <si>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</si>
  <si>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</si>
  <si>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</si>
  <si>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</si>
  <si>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</si>
  <si>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</si>
  <si>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</si>
  <si>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</si>
  <si>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</si>
  <si>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</si>
  <si>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</si>
  <si>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</si>
  <si>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</si>
  <si>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</si>
  <si>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</si>
  <si>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</si>
  <si>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</si>
  <si>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</si>
  <si>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</si>
  <si>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</si>
  <si>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</si>
  <si>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</si>
  <si>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</si>
  <si>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</si>
  <si>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</si>
  <si>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</si>
  <si>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</si>
  <si>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</si>
  <si>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</si>
  <si>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</si>
  <si>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</si>
  <si>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</si>
  <si>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</si>
  <si>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</si>
  <si>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</si>
  <si>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</si>
  <si>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</si>
  <si>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</si>
  <si>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</si>
  <si>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</si>
  <si>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</si>
  <si>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</si>
  <si>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</si>
  <si>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</si>
  <si>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</si>
  <si>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</si>
  <si>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</si>
  <si>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</si>
  <si>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</si>
  <si>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</si>
  <si>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</si>
  <si>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</si>
  <si>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</si>
  <si>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</si>
  <si>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</si>
  <si>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</si>
  <si>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</si>
  <si>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</si>
  <si>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</si>
  <si>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</si>
  <si>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</si>
  <si>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</si>
  <si>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</si>
  <si>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</si>
  <si>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</si>
  <si>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</si>
  <si>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</si>
  <si>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</si>
  <si>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</si>
  <si>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</si>
  <si>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</si>
  <si>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</si>
  <si>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</si>
  <si>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</si>
  <si>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</si>
  <si>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</si>
  <si>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</si>
  <si>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</si>
  <si>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</si>
  <si>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</si>
  <si>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</si>
  <si>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</si>
  <si>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</si>
  <si>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</si>
  <si>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</si>
  <si>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</si>
  <si>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</si>
  <si>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</si>
  <si>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</si>
  <si>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</si>
  <si>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</si>
  <si>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</si>
  <si>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</si>
  <si>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</si>
  <si>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</si>
  <si>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</si>
  <si>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</si>
  <si>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</si>
  <si>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</si>
  <si>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</si>
  <si>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</si>
  <si>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</si>
  <si>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</si>
  <si>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</si>
  <si>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</si>
  <si>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</si>
  <si>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</si>
  <si>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</si>
  <si>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</si>
  <si>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</si>
  <si>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</si>
  <si>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</si>
  <si>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</si>
  <si>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</si>
  <si>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</si>
  <si>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</si>
  <si>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</si>
  <si>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</si>
  <si>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</si>
  <si>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</si>
  <si>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</si>
  <si>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</si>
  <si>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</si>
  <si>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</si>
  <si>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</si>
  <si>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</si>
  <si>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</si>
  <si>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</si>
  <si>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</si>
  <si>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</si>
  <si>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</si>
  <si>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</si>
  <si>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</si>
  <si>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</si>
  <si>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</si>
  <si>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</si>
  <si>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</si>
  <si>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</si>
  <si>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</si>
  <si>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</si>
  <si>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</si>
  <si>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</si>
  <si>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</si>
  <si>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</si>
  <si>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</si>
  <si>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</si>
  <si>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</si>
  <si>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</si>
  <si>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</si>
  <si>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</si>
  <si>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</si>
  <si>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</si>
  <si>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</si>
  <si>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</si>
  <si>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</si>
  <si>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</si>
  <si>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</si>
  <si>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</si>
  <si>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</si>
  <si>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</si>
  <si>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</si>
  <si>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</si>
  <si>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</si>
  <si>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</si>
  <si>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</si>
  <si>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</si>
  <si>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</si>
  <si>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</si>
  <si>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</si>
  <si>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</si>
  <si>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</si>
  <si>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</si>
  <si>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</si>
  <si>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</si>
  <si>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</si>
  <si>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</si>
  <si>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</si>
  <si>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</si>
  <si>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</si>
  <si>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</si>
  <si>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</si>
  <si>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</si>
  <si>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</si>
  <si>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</si>
  <si>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</si>
  <si>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</si>
  <si>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</si>
  <si>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</si>
  <si>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</si>
  <si>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</si>
  <si>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</si>
  <si>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</si>
  <si>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</si>
  <si>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</si>
  <si>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</si>
  <si>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</si>
  <si>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</si>
  <si>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</si>
  <si>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</si>
  <si>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</si>
  <si>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</si>
  <si>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</si>
  <si>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</si>
  <si>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</si>
  <si>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</si>
  <si>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</si>
  <si>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</si>
  <si>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</si>
  <si>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</si>
  <si>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</si>
  <si>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</si>
  <si>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</si>
  <si>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</si>
  <si>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</si>
  <si>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</si>
  <si>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</si>
  <si>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</si>
  <si>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</si>
  <si>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</si>
  <si>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</si>
  <si>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</si>
  <si>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</si>
  <si>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</si>
  <si>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</si>
  <si>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</si>
  <si>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</si>
  <si>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</si>
  <si>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</si>
  <si>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</si>
  <si>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</si>
  <si>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</si>
  <si>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</si>
  <si>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</si>
  <si>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</si>
  <si>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</si>
  <si>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</si>
  <si>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</si>
  <si>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</si>
  <si>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</si>
  <si>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</si>
  <si>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</si>
  <si>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</si>
  <si>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</si>
  <si>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</si>
  <si>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</si>
  <si>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</si>
  <si>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</si>
  <si>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</si>
  <si>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</si>
  <si>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</si>
  <si>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</si>
  <si>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</si>
  <si>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</si>
  <si>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</si>
  <si>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</si>
  <si>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</si>
  <si>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</si>
  <si>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</si>
  <si>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</si>
  <si>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</si>
  <si>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</si>
  <si>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</si>
  <si>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</si>
  <si>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</si>
  <si>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</si>
  <si>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</si>
  <si>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</si>
  <si>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</si>
  <si>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</si>
  <si>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</si>
  <si>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</si>
  <si>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</si>
  <si>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</si>
  <si>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</si>
  <si>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</si>
  <si>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</si>
  <si>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</si>
  <si>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</si>
  <si>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</si>
  <si>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</si>
  <si>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</si>
  <si>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</si>
  <si>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</si>
  <si>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</si>
  <si>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</si>
  <si>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</si>
  <si>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</si>
  <si>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</si>
  <si>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</si>
  <si>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</si>
  <si>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</si>
  <si>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</si>
  <si>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</si>
  <si>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</si>
  <si>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</si>
  <si>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</si>
  <si>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</si>
  <si>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</si>
  <si>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</si>
  <si>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</si>
  <si>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</si>
  <si>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</si>
  <si>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</si>
  <si>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</si>
  <si>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</si>
  <si>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</si>
  <si>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</si>
  <si>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</si>
  <si>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</si>
  <si>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</si>
  <si>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</si>
  <si>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</si>
  <si>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</si>
  <si>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</si>
  <si>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</si>
  <si>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</si>
  <si>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</si>
  <si>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</si>
  <si>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</si>
  <si>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</si>
  <si>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</si>
  <si>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</si>
  <si>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</si>
  <si>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</si>
  <si>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</si>
  <si>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</si>
  <si>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</si>
  <si>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</si>
  <si>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</si>
  <si>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</si>
  <si>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</si>
  <si>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</si>
  <si>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</si>
  <si>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</si>
  <si>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</si>
  <si>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</si>
  <si>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</si>
  <si>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</si>
  <si>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</si>
  <si>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</si>
  <si>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</si>
  <si>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</si>
  <si>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</si>
  <si>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</si>
  <si>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</si>
  <si>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</si>
  <si>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</si>
  <si>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</si>
  <si>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</si>
  <si>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</si>
  <si>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</si>
  <si>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</si>
  <si>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</si>
  <si>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</si>
  <si>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</si>
  <si>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</si>
  <si>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</si>
  <si>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</si>
  <si>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</si>
  <si>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</si>
  <si>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</si>
  <si>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</si>
  <si>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</si>
  <si>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</si>
  <si>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</si>
  <si>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</si>
  <si>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</si>
  <si>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</si>
  <si>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</si>
  <si>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</si>
  <si>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</si>
  <si>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</si>
  <si>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</si>
  <si>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</si>
  <si>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</si>
  <si>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</si>
  <si>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</si>
  <si>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</si>
  <si>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</si>
  <si>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</si>
  <si>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</si>
  <si>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</si>
  <si>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</si>
  <si>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</si>
  <si>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</si>
  <si>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</si>
  <si>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</si>
  <si>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</si>
  <si>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</si>
  <si>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</si>
  <si>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</si>
  <si>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</si>
  <si>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</si>
  <si>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</si>
  <si>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</si>
  <si>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</si>
  <si>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</si>
  <si>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</si>
  <si>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</si>
  <si>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</si>
  <si>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</si>
  <si>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</si>
  <si>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</si>
  <si>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</si>
  <si>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</si>
  <si>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</si>
  <si>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</si>
  <si>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</si>
  <si>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</si>
  <si>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</si>
  <si>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</si>
  <si>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</si>
  <si>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</si>
  <si>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</si>
  <si>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</si>
  <si>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</si>
  <si>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</si>
  <si>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</si>
  <si>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</si>
  <si>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</si>
  <si>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</si>
  <si>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</si>
  <si>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</si>
  <si>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</si>
  <si>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</si>
  <si>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</si>
  <si>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</si>
  <si>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</si>
  <si>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</si>
  <si>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</si>
  <si>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</si>
  <si>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</si>
  <si>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</si>
  <si>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</si>
  <si>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</si>
  <si>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</si>
  <si>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</si>
  <si>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</si>
  <si>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</si>
  <si>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</si>
  <si>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</si>
  <si>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</si>
  <si>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</si>
  <si>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</si>
  <si>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</si>
  <si>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</si>
  <si>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</si>
  <si>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</si>
  <si>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</si>
  <si>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</si>
  <si>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</si>
  <si>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</si>
  <si>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</si>
  <si>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</si>
  <si>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</si>
  <si>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</si>
  <si>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</si>
  <si>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</si>
  <si>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</si>
  <si>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</si>
  <si>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</si>
  <si>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</si>
  <si>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</si>
  <si>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</si>
  <si>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</si>
  <si>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</si>
  <si>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</si>
  <si>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</si>
  <si>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</si>
  <si>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</si>
  <si>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</si>
  <si>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</si>
  <si>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</si>
  <si>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</si>
  <si>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</si>
  <si>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</si>
  <si>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</si>
  <si>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</si>
  <si>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</si>
  <si>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</si>
  <si>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</si>
  <si>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</si>
  <si>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</si>
  <si>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</si>
  <si>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</si>
  <si>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</si>
  <si>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</si>
  <si>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</si>
  <si>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</si>
  <si>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</si>
  <si>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</si>
  <si>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</si>
  <si>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</si>
  <si>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</si>
  <si>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</si>
  <si>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</si>
  <si>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</si>
  <si>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</si>
  <si>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</si>
  <si>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</si>
  <si>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</si>
  <si>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</si>
  <si>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</si>
  <si>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</si>
  <si>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</si>
  <si>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</si>
  <si>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</si>
  <si>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</si>
  <si>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</si>
  <si>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</si>
  <si>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</si>
  <si>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</si>
  <si>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</si>
  <si>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</si>
  <si>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</si>
  <si>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</si>
  <si>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</si>
  <si>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</si>
  <si>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</si>
  <si>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</si>
  <si>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</si>
  <si>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</si>
  <si>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</si>
  <si>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</si>
  <si>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</si>
  <si>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</si>
  <si>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</si>
  <si>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</si>
  <si>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</si>
  <si>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</si>
  <si>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</si>
  <si>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</si>
  <si>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</si>
  <si>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</si>
  <si>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</si>
  <si>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</si>
  <si>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</si>
  <si>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</si>
  <si>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</si>
  <si>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</si>
  <si>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</si>
  <si>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</si>
  <si>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</si>
  <si>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</si>
  <si>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</si>
  <si>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</si>
  <si>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</si>
  <si>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</si>
  <si>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</si>
  <si>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</si>
  <si>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</si>
  <si>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</si>
  <si>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</si>
  <si>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</si>
  <si>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</si>
  <si>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</si>
  <si>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</si>
  <si>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</si>
  <si>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</si>
  <si>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</si>
  <si>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</si>
  <si>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</si>
  <si>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</si>
  <si>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</si>
  <si>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</si>
  <si>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</si>
  <si>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</si>
  <si>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</si>
  <si>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</si>
  <si>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</si>
  <si>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</si>
  <si>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</si>
  <si>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</si>
  <si>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</si>
  <si>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</si>
  <si>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</si>
  <si>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</si>
  <si>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</si>
  <si>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</si>
  <si>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</si>
  <si>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</si>
  <si>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</si>
  <si>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</si>
  <si>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</si>
  <si>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</si>
  <si>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</si>
  <si>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</si>
  <si>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</si>
  <si>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</si>
  <si>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</si>
  <si>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</si>
  <si>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</si>
  <si>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</si>
  <si>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</si>
  <si>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</si>
  <si>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</si>
  <si>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</si>
  <si>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</si>
  <si>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</si>
  <si>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</si>
  <si>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</si>
  <si>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</si>
  <si>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</si>
  <si>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</si>
  <si>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</si>
  <si>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</si>
  <si>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</si>
  <si>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</si>
  <si>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</si>
  <si>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</si>
  <si>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</si>
  <si>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</si>
  <si>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</si>
  <si>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</si>
  <si>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</si>
  <si>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</si>
  <si>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</si>
  <si>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</si>
  <si>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</si>
  <si>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</si>
  <si>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</si>
  <si>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</si>
  <si>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</si>
  <si>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</si>
  <si>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</si>
  <si>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</si>
  <si>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</si>
  <si>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</si>
  <si>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</si>
  <si>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</si>
  <si>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</si>
  <si>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</si>
  <si>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</si>
  <si>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</si>
  <si>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</si>
  <si>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</si>
  <si>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</si>
  <si>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</si>
  <si>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</si>
  <si>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</si>
  <si>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</si>
  <si>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</si>
  <si>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</si>
  <si>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</si>
  <si>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</si>
  <si>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</si>
  <si>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</si>
  <si>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</si>
  <si>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</si>
  <si>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</si>
  <si>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</si>
  <si>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</si>
  <si>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</si>
  <si>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</si>
  <si>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</si>
  <si>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</si>
  <si>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</si>
  <si>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</si>
  <si>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</si>
  <si>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</si>
  <si>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</si>
  <si>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</si>
  <si>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</si>
  <si>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</si>
  <si>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</si>
  <si>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</si>
  <si>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</si>
  <si>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</si>
  <si>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</si>
  <si>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</si>
  <si>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</si>
  <si>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</si>
  <si>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</si>
  <si>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</si>
  <si>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</si>
  <si>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</si>
  <si>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</si>
  <si>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</si>
  <si>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</si>
  <si>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</si>
  <si>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</si>
  <si>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</si>
  <si>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</si>
  <si>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</si>
  <si>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</si>
  <si>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</si>
  <si>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</si>
  <si>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</si>
  <si>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</si>
  <si>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</si>
  <si>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</si>
  <si>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</si>
  <si>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</si>
  <si>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</si>
  <si>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</si>
  <si>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</si>
  <si>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</si>
  <si>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</si>
  <si>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</si>
  <si>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</si>
  <si>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</si>
  <si>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</si>
  <si>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</si>
  <si>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</si>
  <si>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</si>
  <si>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</si>
  <si>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</si>
  <si>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</si>
  <si>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</si>
  <si>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</si>
  <si>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</si>
  <si>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</si>
  <si>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</si>
  <si>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</si>
  <si>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</si>
  <si>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</si>
  <si>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</si>
  <si>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</si>
  <si>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</si>
  <si>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</si>
  <si>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</si>
  <si>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</si>
  <si>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</si>
  <si>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</si>
  <si>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</si>
  <si>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</si>
  <si>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</si>
  <si>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</si>
  <si>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</si>
  <si>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</si>
  <si>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</si>
  <si>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</si>
  <si>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</si>
  <si>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</si>
  <si>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</si>
  <si>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</si>
  <si>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</si>
  <si>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</si>
  <si>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</si>
  <si>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</si>
  <si>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</si>
  <si>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</si>
  <si>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</si>
  <si>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</si>
  <si>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</si>
  <si>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</si>
  <si>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</si>
  <si>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</si>
  <si>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</si>
  <si>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</si>
  <si>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</si>
  <si>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</si>
  <si>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</si>
  <si>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</si>
  <si>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</si>
  <si>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</si>
  <si>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</si>
  <si>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</si>
  <si>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</si>
  <si>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</si>
  <si>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</si>
  <si>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</si>
  <si>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</si>
  <si>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</si>
  <si>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</si>
  <si>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</si>
  <si>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</si>
  <si>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</si>
  <si>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</si>
  <si>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</si>
  <si>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</si>
  <si>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</si>
  <si>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</si>
  <si>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</si>
  <si>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</si>
  <si>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</si>
  <si>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</si>
  <si>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</si>
  <si>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</si>
  <si>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</si>
  <si>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</si>
  <si>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</si>
  <si>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</si>
  <si>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</si>
  <si>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</si>
  <si>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</si>
  <si>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</si>
  <si>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</si>
  <si>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</si>
  <si>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</si>
  <si>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</si>
  <si>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</si>
  <si>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</si>
  <si>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</si>
  <si>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</si>
  <si>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</si>
  <si>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</si>
  <si>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</si>
  <si>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</si>
  <si>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</si>
  <si>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</si>
  <si>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</si>
  <si>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</si>
  <si>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</si>
  <si>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</si>
  <si>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</si>
  <si>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</si>
  <si>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</si>
  <si>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</si>
  <si>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</si>
  <si>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</si>
  <si>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</si>
  <si>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</si>
  <si>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</si>
  <si>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</si>
  <si>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</si>
  <si>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</si>
  <si>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</si>
  <si>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</si>
  <si>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</si>
  <si>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</si>
  <si>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</si>
  <si>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</si>
  <si>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</si>
  <si>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</si>
  <si>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</si>
  <si>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</si>
  <si>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</si>
  <si>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</si>
  <si>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</si>
  <si>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</si>
  <si>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</si>
  <si>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</si>
  <si>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</si>
  <si>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</si>
  <si>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</si>
  <si>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</si>
  <si>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</si>
  <si>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</si>
  <si>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</si>
  <si>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</si>
  <si>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</si>
  <si>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</si>
  <si>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</si>
  <si>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</si>
  <si>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</si>
  <si>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</si>
  <si>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</si>
  <si>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</si>
  <si>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</si>
  <si>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</si>
  <si>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</si>
  <si>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</si>
  <si>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</si>
  <si>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</si>
  <si>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</si>
  <si>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</si>
  <si>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</si>
  <si>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</si>
  <si>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</si>
  <si>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</si>
  <si>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</si>
  <si>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</si>
  <si>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</si>
  <si>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</si>
  <si>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</si>
  <si>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</si>
  <si>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</si>
  <si>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</si>
  <si>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</si>
  <si>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</si>
  <si>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</si>
  <si>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</si>
  <si>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</si>
  <si>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</si>
  <si>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</si>
  <si>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</si>
  <si>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</si>
  <si>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</si>
  <si>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</si>
  <si>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</si>
  <si>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</si>
  <si>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</si>
  <si>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</si>
  <si>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</si>
  <si>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</si>
  <si>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</si>
  <si>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</si>
  <si>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</si>
  <si>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</si>
  <si>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</si>
  <si>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</si>
  <si>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</si>
  <si>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</si>
  <si>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</si>
  <si>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</si>
  <si>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</si>
  <si>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</si>
  <si>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</si>
  <si>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</si>
  <si>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</si>
  <si>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</si>
  <si>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</si>
  <si>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</si>
  <si>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</si>
  <si>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</si>
  <si>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</si>
  <si>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</si>
  <si>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</si>
  <si>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</si>
  <si>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</si>
  <si>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</si>
  <si>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</si>
  <si>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</si>
  <si>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</si>
  <si>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</si>
  <si>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</si>
  <si>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</si>
  <si>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</si>
  <si>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</si>
  <si>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</si>
  <si>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</si>
  <si>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</si>
  <si>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</si>
  <si>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</si>
  <si>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</si>
  <si>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</si>
  <si>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</si>
  <si>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</si>
  <si>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</si>
  <si>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</si>
  <si>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</si>
  <si>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</si>
  <si>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</si>
  <si>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</si>
  <si>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</si>
  <si>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</si>
  <si>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</si>
  <si>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</si>
  <si>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</si>
  <si>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</si>
  <si>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</si>
  <si>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</si>
  <si>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</si>
  <si>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</si>
  <si>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</si>
  <si>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</si>
  <si>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</si>
  <si>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</si>
  <si>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</si>
  <si>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</si>
  <si>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</si>
  <si>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</si>
  <si>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</si>
  <si>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</si>
  <si>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</si>
  <si>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</si>
  <si>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</si>
  <si>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</si>
  <si>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</si>
  <si>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</si>
  <si>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</si>
  <si>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</si>
  <si>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</si>
  <si>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</si>
  <si>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</si>
  <si>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</si>
  <si>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</si>
  <si>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</si>
  <si>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</si>
  <si>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</si>
  <si>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</si>
  <si>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</si>
  <si>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</si>
  <si>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</si>
  <si>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</si>
  <si>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</si>
  <si>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</si>
  <si>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</si>
  <si>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</si>
  <si>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</si>
  <si>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</si>
  <si>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</si>
  <si>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</si>
  <si>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</si>
  <si>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</si>
  <si>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</si>
  <si>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</si>
  <si>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</si>
  <si>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</si>
  <si>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</si>
  <si>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</si>
  <si>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</si>
  <si>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</si>
  <si>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</si>
  <si>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</si>
  <si>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</si>
  <si>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</si>
  <si>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</si>
  <si>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</si>
  <si>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</si>
  <si>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</si>
  <si>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</si>
  <si>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</si>
  <si>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</si>
  <si>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</si>
  <si>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</si>
  <si>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</si>
  <si>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</si>
  <si>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</si>
  <si>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</si>
  <si>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</si>
  <si>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</si>
  <si>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</si>
  <si>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</si>
  <si>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</si>
  <si>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</si>
  <si>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</si>
  <si>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</si>
  <si>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</si>
  <si>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</si>
  <si>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</si>
  <si>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</si>
  <si>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</si>
  <si>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</si>
  <si>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</si>
  <si>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</si>
  <si>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</si>
  <si>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</si>
  <si>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</si>
  <si>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</si>
  <si>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</si>
  <si>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</si>
  <si>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</si>
  <si>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</si>
  <si>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</si>
  <si>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</si>
  <si>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</si>
  <si>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</si>
  <si>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</si>
  <si>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</si>
  <si>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</si>
  <si>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</si>
  <si>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</si>
  <si>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</si>
  <si>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</si>
  <si>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</si>
  <si>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</si>
  <si>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</si>
  <si>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</si>
  <si>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</si>
  <si>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</si>
  <si>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</si>
  <si>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</si>
  <si>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</si>
  <si>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</si>
  <si>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</si>
  <si>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</si>
  <si>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</si>
  <si>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</si>
  <si>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</si>
  <si>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</si>
  <si>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</si>
  <si>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</si>
  <si>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</si>
  <si>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</si>
  <si>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</si>
  <si>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</si>
  <si>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</si>
  <si>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</si>
  <si>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</si>
  <si>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</si>
  <si>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</si>
  <si>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</si>
  <si>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</si>
  <si>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</si>
  <si>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</si>
  <si>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</si>
  <si>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</si>
  <si>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</si>
  <si>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</si>
  <si>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</si>
  <si>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</si>
  <si>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</si>
  <si>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</si>
  <si>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</si>
  <si>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</si>
  <si>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</si>
  <si>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</si>
  <si>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</si>
  <si>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</si>
  <si>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</si>
  <si>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</si>
  <si>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</si>
  <si>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</si>
  <si>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</si>
  <si>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</si>
  <si>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</si>
  <si>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</si>
  <si>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</si>
  <si>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</si>
  <si>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</si>
  <si>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</si>
  <si>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</si>
  <si>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</si>
  <si>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</si>
  <si>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</si>
  <si>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</si>
  <si>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</si>
  <si>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</si>
  <si>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</si>
  <si>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</si>
  <si>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</si>
  <si>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</si>
  <si>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</si>
  <si>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</si>
  <si>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</si>
  <si>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</si>
  <si>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</si>
  <si>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</si>
  <si>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</si>
  <si>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</si>
  <si>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</si>
  <si>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</si>
  <si>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</si>
  <si>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</si>
  <si>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</si>
  <si>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</si>
  <si>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</si>
  <si>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</si>
  <si>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</si>
  <si>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</si>
  <si>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</si>
  <si>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</si>
  <si>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</si>
  <si>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</si>
  <si>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</si>
  <si>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</si>
  <si>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</si>
  <si>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</si>
  <si>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</si>
  <si>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</si>
  <si>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</si>
  <si>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</si>
  <si>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</si>
  <si>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</si>
  <si>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</si>
  <si>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</si>
  <si>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</si>
  <si>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</si>
  <si>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</si>
  <si>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</si>
  <si>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</si>
  <si>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</si>
  <si>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</si>
  <si>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</si>
  <si>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</si>
  <si>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</si>
  <si>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</si>
  <si>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</si>
  <si>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</si>
  <si>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</si>
  <si>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</si>
  <si>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</si>
  <si>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</si>
  <si>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</si>
  <si>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</si>
  <si>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</si>
  <si>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</si>
  <si>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</si>
  <si>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</si>
  <si>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</si>
  <si>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</si>
  <si>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</si>
  <si>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</si>
  <si>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</si>
  <si>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</si>
  <si>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</si>
  <si>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</si>
  <si>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</si>
  <si>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</si>
  <si>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</si>
  <si>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</si>
  <si>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</si>
  <si>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</si>
  <si>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</si>
  <si>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</si>
  <si>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</si>
  <si>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</si>
  <si>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</si>
  <si>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</si>
  <si>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</si>
  <si>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</si>
  <si>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</si>
  <si>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</si>
  <si>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</si>
  <si>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</si>
  <si>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</si>
  <si>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</si>
  <si>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</si>
  <si>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</si>
  <si>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</si>
  <si>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</si>
  <si>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</si>
  <si>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</si>
  <si>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</si>
  <si>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</si>
  <si>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</si>
  <si>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</si>
  <si>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</si>
  <si>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</si>
  <si>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</si>
  <si>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</si>
  <si>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</si>
  <si>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</si>
  <si>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</si>
  <si>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</si>
  <si>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</si>
  <si>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</si>
  <si>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</si>
  <si>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</si>
  <si>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</si>
  <si>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</si>
  <si>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</si>
  <si>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</si>
  <si>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</si>
  <si>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</si>
  <si>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</si>
  <si>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</si>
  <si>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</si>
  <si>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</si>
  <si>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</si>
  <si>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</si>
  <si>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</si>
  <si>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</si>
  <si>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</si>
  <si>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</si>
  <si>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</si>
  <si>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</si>
  <si>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</si>
  <si>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</si>
  <si>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</si>
  <si>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</si>
  <si>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</si>
  <si>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</si>
  <si>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</si>
  <si>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</si>
  <si>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</si>
  <si>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</si>
  <si>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</si>
  <si>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</si>
  <si>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</si>
  <si>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</si>
  <si>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</si>
  <si>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</si>
  <si>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</si>
  <si>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</si>
  <si>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</si>
  <si>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</si>
  <si>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</si>
  <si>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</si>
  <si>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</si>
  <si>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</si>
  <si>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</si>
  <si>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</si>
  <si>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</si>
  <si>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</si>
  <si>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</si>
  <si>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</si>
  <si>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</si>
  <si>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</si>
  <si>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</si>
  <si>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</si>
  <si>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</si>
  <si>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</si>
  <si>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</si>
  <si>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</si>
  <si>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</si>
  <si>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</si>
  <si>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</si>
  <si>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</si>
  <si>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</si>
  <si>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</si>
  <si>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</si>
  <si>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</si>
  <si>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</si>
  <si>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</si>
  <si>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</si>
  <si>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</si>
  <si>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</si>
  <si>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</si>
  <si>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</si>
  <si>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</si>
  <si>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</si>
  <si>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</si>
  <si>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</si>
  <si>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</si>
  <si>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</si>
  <si>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</si>
  <si>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</si>
  <si>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</si>
  <si>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</si>
  <si>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</si>
  <si>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</si>
  <si>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</si>
  <si>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</si>
  <si>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</si>
  <si>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</si>
  <si>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</si>
  <si>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</si>
  <si>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</si>
  <si>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</si>
  <si>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</si>
  <si>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</si>
  <si>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</si>
  <si>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</si>
  <si>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</si>
  <si>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</si>
  <si>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</si>
  <si>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</si>
  <si>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</si>
  <si>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</si>
  <si>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</si>
  <si>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</si>
  <si>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</si>
  <si>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</si>
  <si>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</si>
  <si>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</si>
  <si>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</si>
  <si>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</si>
  <si>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</si>
  <si>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</si>
  <si>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</si>
  <si>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</si>
  <si>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</si>
  <si>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</si>
  <si>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</si>
  <si>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</si>
  <si>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</si>
  <si>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</si>
  <si>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</si>
  <si>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</si>
  <si>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</si>
  <si>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</si>
  <si>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</si>
  <si>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</si>
  <si>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</si>
  <si>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</si>
  <si>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</si>
  <si>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</si>
  <si>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</si>
  <si>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</si>
  <si>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</si>
  <si>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</si>
  <si>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</si>
  <si>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</si>
  <si>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</si>
  <si>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</si>
  <si>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</si>
  <si>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</si>
  <si>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</si>
  <si>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</si>
  <si>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</si>
  <si>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</si>
  <si>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</si>
  <si>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</si>
  <si>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</si>
  <si>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</si>
  <si>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</si>
  <si>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</si>
  <si>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</si>
  <si>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</si>
  <si>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</si>
  <si>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</si>
  <si>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</si>
  <si>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</si>
  <si>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</si>
  <si>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</si>
  <si>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</si>
  <si>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</si>
  <si>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</si>
  <si>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</si>
  <si>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</si>
  <si>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</si>
  <si>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</si>
  <si>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</si>
  <si>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</si>
  <si>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</si>
  <si>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</si>
  <si>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</si>
  <si>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</si>
  <si>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</si>
  <si>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</si>
  <si>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</si>
  <si>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</si>
  <si>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</si>
  <si>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</si>
  <si>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</si>
  <si>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</si>
  <si>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</si>
  <si>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</si>
  <si>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</si>
  <si>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</si>
  <si>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</si>
  <si>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</si>
  <si>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</si>
  <si>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</si>
  <si>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</si>
  <si>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</si>
  <si>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</si>
  <si>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</si>
  <si>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</si>
  <si>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</si>
  <si>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</si>
  <si>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</si>
  <si>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</si>
  <si>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</si>
  <si>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</si>
  <si>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</si>
  <si>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</si>
  <si>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</si>
  <si>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</si>
  <si>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</si>
  <si>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</si>
  <si>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</si>
  <si>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</si>
  <si>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</si>
  <si>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</si>
  <si>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</si>
  <si>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</si>
  <si>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</si>
  <si>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</si>
  <si>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</si>
  <si>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</si>
  <si>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</si>
  <si>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</si>
  <si>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</si>
  <si>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</si>
  <si>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</si>
  <si>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</si>
  <si>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</si>
  <si>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</si>
  <si>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</si>
  <si>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</si>
  <si>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</si>
  <si>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</si>
  <si>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</si>
  <si>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</si>
  <si>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</si>
  <si>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</si>
  <si>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</si>
  <si>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</si>
  <si>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</si>
  <si>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</si>
  <si>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</si>
  <si>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</si>
  <si>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</si>
  <si>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</si>
  <si>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</si>
  <si>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</si>
  <si>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</si>
  <si>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</si>
  <si>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</si>
  <si>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</si>
  <si>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</si>
  <si>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</si>
  <si>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</si>
  <si>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</si>
  <si>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</si>
  <si>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</si>
  <si>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</si>
  <si>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</si>
  <si>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</si>
  <si>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</si>
  <si>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</si>
  <si>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</si>
  <si>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</si>
  <si>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</si>
  <si>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</si>
  <si>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</si>
  <si>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</si>
  <si>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</si>
  <si>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</si>
  <si>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</si>
  <si>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</si>
  <si>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</si>
  <si>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</si>
  <si>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</si>
  <si>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</si>
  <si>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</si>
  <si>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</si>
  <si>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</si>
  <si>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</si>
  <si>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</si>
  <si>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</si>
  <si>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</si>
  <si>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</si>
  <si>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</si>
  <si>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</si>
  <si>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</si>
  <si>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</si>
  <si>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</si>
  <si>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</si>
  <si>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</si>
  <si>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</si>
  <si>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</si>
  <si>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</si>
  <si>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</si>
  <si>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</si>
  <si>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</si>
  <si>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</si>
  <si>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</si>
  <si>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</si>
  <si>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</si>
  <si>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</si>
  <si>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</si>
  <si>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</si>
  <si>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</si>
  <si>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</si>
  <si>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</si>
  <si>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</si>
  <si>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</si>
  <si>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</si>
  <si>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</si>
  <si>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</si>
  <si>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</si>
  <si>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</si>
  <si>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</si>
  <si>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</si>
  <si>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</si>
  <si>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</si>
  <si>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</si>
  <si>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</si>
  <si>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</si>
  <si>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</si>
  <si>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</si>
  <si>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</si>
  <si>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</si>
  <si>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</si>
  <si>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</si>
  <si>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</si>
  <si>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</si>
  <si>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</si>
  <si>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</si>
  <si>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</si>
  <si>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</si>
  <si>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</si>
  <si>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</si>
  <si>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</si>
  <si>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</si>
  <si>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</si>
  <si>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</si>
  <si>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</si>
  <si>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</si>
  <si>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</si>
  <si>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</si>
  <si>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</si>
  <si>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</si>
  <si>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</si>
  <si>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</si>
  <si>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</si>
  <si>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</si>
  <si>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</si>
  <si>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</si>
  <si>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</si>
  <si>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</si>
  <si>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</si>
  <si>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</si>
  <si>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</si>
  <si>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</si>
  <si>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</si>
  <si>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</si>
  <si>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</si>
  <si>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</si>
  <si>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</si>
  <si>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</si>
  <si>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</si>
  <si>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</si>
  <si>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</si>
  <si>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</si>
  <si>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</si>
  <si>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</si>
  <si>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</si>
  <si>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</si>
  <si>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</si>
  <si>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</si>
  <si>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</si>
  <si>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</si>
  <si>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</si>
  <si>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</si>
  <si>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</si>
  <si>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</si>
  <si>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</si>
  <si>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</si>
  <si>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</si>
  <si>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</si>
  <si>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</si>
  <si>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</si>
  <si>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</si>
  <si>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</si>
  <si>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</si>
  <si>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</si>
  <si>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</si>
  <si>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</si>
  <si>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</si>
  <si>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</si>
  <si>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</si>
  <si>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</si>
  <si>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</si>
  <si>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</si>
  <si>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</si>
  <si>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</si>
  <si>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</si>
  <si>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</si>
  <si>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</si>
  <si>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</si>
  <si>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</si>
  <si>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</si>
  <si>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</si>
  <si>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</si>
  <si>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</si>
  <si>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</si>
  <si>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</si>
  <si>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</si>
  <si>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</si>
  <si>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</si>
  <si>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</si>
  <si>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</si>
  <si>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</si>
  <si>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</si>
  <si>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</si>
  <si>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</si>
  <si>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</si>
  <si>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</si>
  <si>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</si>
  <si>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</si>
  <si>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</si>
  <si>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</si>
  <si>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</si>
  <si>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</si>
  <si>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</si>
  <si>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</si>
  <si>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</si>
  <si>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</si>
  <si>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</si>
  <si>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</si>
  <si>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</si>
  <si>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</si>
  <si>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</si>
  <si>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</si>
  <si>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</si>
  <si>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</si>
  <si>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</si>
  <si>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</si>
  <si>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</si>
  <si>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</si>
  <si>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</si>
  <si>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</si>
  <si>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</si>
  <si>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</si>
  <si>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</si>
  <si>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</si>
  <si>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</si>
  <si>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</si>
  <si>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</si>
  <si>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</si>
  <si>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</si>
  <si>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</si>
  <si>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</si>
  <si>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</si>
  <si>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</si>
  <si>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</si>
  <si>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</si>
  <si>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</si>
  <si>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</si>
  <si>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</si>
  <si>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</si>
  <si>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</si>
  <si>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</si>
  <si>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</si>
  <si>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</si>
  <si>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</si>
  <si>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</si>
  <si>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</si>
  <si>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</si>
  <si>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</si>
  <si>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</si>
  <si>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</si>
  <si>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</si>
  <si>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</si>
  <si>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</si>
  <si>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</si>
  <si>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</si>
  <si>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</si>
  <si>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</si>
  <si>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</si>
  <si>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</si>
  <si>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</si>
  <si>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</si>
  <si>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</si>
  <si>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</si>
  <si>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</si>
  <si>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</si>
  <si>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</si>
  <si>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</si>
  <si>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</si>
  <si>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</si>
  <si>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</si>
  <si>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</si>
  <si>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</si>
  <si>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</si>
  <si>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</si>
  <si>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</si>
  <si>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</si>
  <si>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</si>
  <si>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</si>
  <si>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</si>
  <si>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</si>
  <si>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</si>
  <si>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</si>
  <si>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</si>
  <si>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</si>
  <si>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</si>
  <si>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</si>
  <si>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</si>
  <si>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</si>
  <si>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</si>
  <si>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</si>
  <si>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</si>
  <si>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</si>
  <si>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</si>
  <si>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</si>
  <si>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</si>
  <si>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</si>
  <si>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</si>
  <si>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</si>
  <si>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</si>
  <si>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</si>
  <si>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</si>
  <si>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</si>
  <si>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</si>
  <si>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</si>
  <si>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</si>
  <si>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</si>
  <si>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</si>
  <si>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</si>
  <si>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</si>
  <si>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</si>
  <si>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</si>
  <si>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</si>
  <si>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</si>
  <si>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</si>
  <si>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</si>
  <si>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</si>
  <si>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</si>
  <si>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</si>
  <si>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</si>
  <si>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</si>
  <si>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</si>
  <si>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</si>
  <si>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</si>
  <si>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</si>
  <si>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</si>
  <si>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</si>
  <si>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</si>
  <si>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</si>
  <si>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</si>
  <si>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</si>
  <si>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</si>
  <si>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</si>
  <si>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</si>
  <si>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</si>
  <si>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</si>
  <si>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</si>
  <si>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</si>
  <si>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</si>
  <si>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</si>
  <si>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</si>
  <si>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</si>
  <si>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</si>
  <si>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</si>
  <si>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</si>
  <si>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</si>
  <si>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</si>
  <si>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</si>
  <si>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</si>
  <si>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</si>
  <si>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</si>
  <si>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</si>
  <si>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</si>
  <si>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</si>
  <si>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</si>
  <si>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</si>
  <si>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</si>
  <si>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</si>
  <si>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</si>
  <si>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</si>
  <si>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</si>
  <si>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</si>
  <si>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</si>
  <si>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</si>
  <si>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</si>
  <si>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</si>
  <si>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</si>
  <si>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</si>
  <si>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</si>
  <si>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</si>
  <si>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</si>
  <si>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</si>
  <si>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</si>
  <si>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</si>
  <si>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</si>
  <si>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</si>
  <si>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</si>
  <si>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</si>
  <si>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</si>
  <si>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</si>
  <si>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</si>
  <si>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</si>
  <si>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</si>
  <si>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</si>
  <si>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</si>
  <si>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</si>
  <si>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</si>
  <si>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</si>
  <si>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</si>
  <si>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</si>
  <si>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</si>
  <si>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</si>
  <si>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</si>
  <si>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</si>
  <si>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</si>
  <si>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</si>
  <si>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</si>
  <si>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</si>
  <si>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</si>
  <si>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</si>
  <si>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</si>
  <si>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</si>
  <si>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</si>
  <si>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</si>
  <si>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</si>
  <si>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</si>
  <si>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</si>
  <si>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</si>
  <si>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</si>
  <si>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</si>
  <si>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</si>
  <si>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</si>
  <si>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</si>
  <si>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</si>
  <si>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</si>
  <si>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</si>
  <si>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</si>
  <si>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</si>
  <si>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</si>
  <si>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</si>
  <si>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</si>
  <si>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</si>
  <si>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</si>
  <si>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</si>
  <si>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</si>
  <si>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</si>
  <si>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</si>
  <si>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</si>
  <si>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</si>
  <si>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</si>
  <si>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</si>
  <si>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</si>
  <si>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</si>
  <si>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</si>
  <si>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</si>
  <si>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</si>
  <si>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</si>
  <si>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</si>
  <si>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</si>
  <si>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</si>
  <si>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</si>
  <si>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</si>
  <si>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</si>
  <si>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</si>
  <si>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</si>
  <si>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</si>
  <si>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</si>
  <si>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</si>
  <si>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</si>
  <si>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</si>
  <si>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</si>
  <si>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</si>
  <si>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</si>
  <si>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</si>
  <si>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</si>
  <si>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</si>
  <si>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</si>
  <si>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</si>
  <si>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</si>
  <si>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</si>
  <si>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</si>
  <si>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</si>
  <si>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</si>
  <si>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</si>
  <si>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</si>
  <si>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</si>
  <si>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</si>
  <si>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</si>
  <si>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</si>
  <si>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</si>
  <si>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</si>
  <si>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</si>
  <si>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</si>
  <si>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</si>
  <si>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</si>
  <si>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</si>
  <si>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</si>
  <si>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</si>
  <si>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</si>
  <si>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</si>
  <si>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</si>
  <si>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</si>
  <si>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</si>
  <si>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</si>
  <si>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</si>
  <si>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</si>
  <si>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</si>
  <si>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</si>
  <si>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</si>
  <si>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</si>
  <si>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</si>
  <si>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</si>
  <si>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</si>
  <si>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</si>
  <si>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</si>
  <si>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</si>
  <si>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</si>
  <si>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</si>
  <si>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</si>
  <si>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</si>
  <si>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</si>
  <si>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</si>
  <si>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</si>
  <si>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</si>
  <si>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</si>
  <si>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</si>
  <si>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</si>
  <si>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</si>
  <si>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</si>
  <si>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</si>
  <si>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</si>
  <si>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</si>
  <si>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</si>
  <si>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</si>
  <si>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</si>
  <si>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</si>
  <si>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</si>
  <si>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</si>
  <si>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</si>
  <si>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</si>
  <si>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</si>
  <si>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</si>
  <si>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</si>
  <si>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</si>
  <si>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</si>
  <si>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</si>
  <si>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</si>
  <si>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</si>
  <si>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</si>
  <si>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</si>
  <si>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</si>
  <si>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</si>
  <si>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</si>
  <si>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</si>
  <si>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</si>
  <si>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</si>
  <si>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</si>
  <si>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</si>
  <si>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</si>
  <si>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</si>
  <si>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</si>
  <si>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</si>
  <si>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</si>
  <si>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</si>
  <si>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</si>
  <si>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</si>
  <si>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</si>
  <si>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</si>
  <si>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</si>
  <si>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</si>
  <si>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</si>
  <si>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</si>
  <si>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</si>
  <si>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</si>
  <si>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</si>
  <si>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</si>
  <si>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</si>
  <si>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</si>
  <si>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</si>
  <si>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</si>
  <si>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</si>
  <si>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</si>
  <si>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</si>
  <si>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</si>
  <si>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</si>
  <si>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</si>
  <si>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</si>
  <si>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</si>
  <si>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</si>
  <si>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</si>
  <si>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</si>
  <si>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</si>
  <si>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</si>
  <si>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</si>
  <si>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</si>
  <si>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</si>
  <si>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</si>
  <si>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</si>
  <si>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</si>
  <si>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</si>
  <si>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</si>
  <si>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</si>
  <si>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</si>
  <si>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</si>
  <si>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</si>
  <si>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</si>
  <si>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</si>
  <si>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</si>
  <si>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</si>
  <si>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</si>
  <si>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</si>
  <si>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</si>
  <si>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</si>
  <si>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</si>
  <si>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</si>
  <si>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</si>
  <si>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</si>
  <si>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</si>
  <si>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</si>
  <si>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</si>
  <si>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</si>
  <si>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</si>
  <si>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</si>
  <si>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</si>
  <si>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</si>
  <si>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</si>
  <si>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</si>
  <si>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</si>
  <si>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</si>
  <si>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</si>
  <si>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</si>
  <si>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</si>
  <si>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</si>
  <si>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</si>
  <si>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</si>
  <si>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</si>
  <si>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</si>
  <si>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</si>
  <si>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</si>
  <si>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</si>
  <si>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</si>
  <si>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</si>
  <si>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</si>
  <si>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</si>
  <si>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</si>
  <si>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</si>
  <si>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</si>
  <si>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</si>
  <si>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</si>
  <si>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</si>
  <si>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</si>
  <si>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</si>
  <si>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</si>
  <si>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</si>
  <si>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</si>
  <si>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</si>
  <si>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</si>
  <si>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</si>
  <si>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</si>
  <si>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</si>
  <si>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</si>
  <si>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</si>
  <si>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</si>
  <si>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</si>
  <si>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</si>
  <si>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</si>
  <si>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</si>
  <si>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</si>
  <si>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</si>
  <si>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</si>
  <si>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</si>
  <si>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</si>
  <si>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</si>
  <si>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</si>
  <si>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</si>
  <si>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</si>
  <si>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</si>
  <si>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</si>
  <si>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</si>
  <si>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</si>
  <si>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</si>
  <si>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</si>
  <si>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</si>
  <si>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</si>
  <si>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</si>
  <si>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</si>
  <si>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</si>
  <si>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</si>
  <si>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</si>
  <si>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</si>
  <si>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</si>
  <si>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</si>
  <si>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</si>
  <si>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</si>
  <si>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</si>
  <si>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</si>
  <si>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</si>
  <si>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</si>
  <si>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</si>
  <si>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</si>
  <si>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</si>
  <si>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</si>
  <si>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</si>
  <si>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</si>
  <si>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</si>
  <si>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</si>
  <si>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</si>
  <si>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</si>
  <si>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</si>
  <si>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</si>
  <si>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</si>
  <si>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</si>
  <si>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</si>
  <si>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</si>
  <si>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</si>
  <si>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</si>
  <si>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</si>
  <si>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</si>
  <si>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</si>
  <si>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</si>
  <si>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</si>
  <si>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</si>
  <si>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</si>
  <si>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</si>
  <si>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</si>
  <si>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</si>
  <si>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</si>
  <si>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</si>
  <si>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</si>
  <si>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</si>
  <si>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</si>
  <si>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</si>
  <si>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</si>
  <si>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</si>
  <si>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</si>
  <si>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</si>
  <si>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</si>
  <si>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</si>
  <si>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</si>
  <si>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</si>
  <si>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</si>
  <si>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</si>
  <si>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</si>
  <si>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</si>
  <si>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</si>
  <si>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</si>
  <si>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</si>
  <si>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</si>
  <si>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</si>
  <si>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</si>
  <si>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</si>
  <si>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</si>
  <si>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</si>
  <si>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</si>
  <si>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</si>
  <si>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</si>
  <si>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</si>
  <si>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</si>
  <si>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</si>
  <si>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</si>
  <si>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</si>
  <si>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</si>
  <si>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</si>
  <si>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</si>
  <si>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</si>
  <si>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</si>
  <si>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</si>
  <si>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</si>
  <si>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</si>
  <si>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</si>
  <si>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</si>
  <si>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</si>
  <si>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</si>
  <si>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</si>
  <si>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</si>
  <si>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</si>
  <si>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</si>
  <si>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</si>
  <si>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</si>
  <si>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</si>
  <si>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</si>
  <si>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</si>
  <si>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</si>
  <si>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</si>
  <si>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</si>
  <si>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</si>
  <si>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</si>
  <si>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</si>
  <si>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</si>
  <si>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</si>
  <si>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</si>
  <si>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</si>
  <si>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</si>
  <si>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</si>
  <si>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</si>
  <si>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</si>
  <si>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</si>
  <si>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</si>
  <si>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</si>
  <si>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</si>
  <si>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</si>
  <si>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</si>
  <si>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</si>
  <si>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</si>
  <si>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</si>
  <si>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</si>
  <si>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</si>
  <si>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</si>
  <si>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</si>
  <si>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</si>
  <si>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</si>
  <si>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</si>
  <si>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</si>
  <si>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</si>
  <si>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</si>
  <si>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</si>
  <si>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</si>
  <si>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</si>
  <si>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</si>
  <si>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</si>
  <si>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</si>
  <si>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</si>
  <si>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</si>
  <si>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</si>
  <si>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</si>
  <si>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</si>
  <si>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</si>
  <si>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</si>
  <si>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</si>
  <si>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</si>
  <si>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</si>
  <si>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</si>
  <si>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</si>
  <si>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</si>
  <si>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</si>
  <si>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</si>
  <si>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</si>
  <si>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</si>
  <si>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</si>
  <si>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</si>
  <si>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</si>
  <si>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</si>
  <si>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</si>
  <si>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</si>
  <si>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</si>
  <si>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</si>
  <si>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</si>
  <si>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</si>
  <si>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</si>
  <si>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</si>
  <si>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</si>
  <si>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</si>
  <si>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</si>
  <si>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</si>
  <si>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</si>
  <si>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</si>
  <si>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</si>
  <si>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</si>
  <si>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</si>
  <si>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</si>
  <si>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</si>
  <si>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</si>
  <si>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</si>
  <si>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</si>
  <si>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</si>
  <si>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</si>
  <si>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</si>
  <si>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</si>
  <si>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</si>
  <si>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</si>
  <si>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</si>
  <si>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</si>
  <si>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</si>
  <si>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</si>
  <si>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</si>
  <si>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</si>
  <si>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</si>
  <si>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</si>
  <si>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</si>
  <si>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</si>
  <si>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</si>
  <si>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</si>
  <si>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</si>
  <si>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</si>
  <si>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</si>
  <si>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</si>
  <si>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</si>
  <si>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</si>
  <si>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</si>
  <si>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</si>
  <si>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</si>
  <si>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</si>
  <si>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</si>
  <si>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</si>
  <si>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</si>
  <si>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</si>
  <si>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</si>
  <si>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</si>
  <si>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</si>
  <si>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</si>
  <si>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</si>
  <si>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</si>
  <si>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</si>
  <si>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</si>
  <si>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</si>
  <si>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</si>
  <si>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</si>
  <si>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</si>
  <si>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</si>
  <si>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</si>
  <si>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</si>
  <si>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</si>
  <si>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</si>
  <si>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</si>
  <si>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</si>
  <si>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</si>
  <si>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</si>
  <si>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</si>
  <si>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</si>
  <si>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</si>
  <si>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</si>
  <si>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</si>
  <si>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</si>
  <si>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</si>
  <si>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</si>
  <si>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</si>
  <si>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</si>
  <si>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</si>
  <si>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</si>
  <si>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</si>
  <si>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</si>
  <si>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</si>
  <si>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</si>
  <si>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</si>
  <si>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</si>
  <si>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</si>
  <si>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</si>
  <si>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</si>
  <si>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</si>
  <si>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</si>
  <si>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</si>
  <si>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</si>
  <si>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</si>
  <si>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</si>
  <si>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</si>
  <si>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</si>
  <si>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</si>
  <si>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</si>
  <si>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</si>
  <si>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</si>
  <si>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</si>
  <si>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</si>
  <si>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</si>
  <si>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</si>
  <si>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</si>
  <si>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</si>
  <si>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</si>
  <si>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</si>
  <si>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</si>
  <si>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</si>
  <si>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</si>
  <si>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</si>
  <si>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</si>
  <si>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</si>
  <si>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</si>
  <si>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</si>
  <si>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</si>
  <si>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</si>
  <si>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</si>
  <si>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</si>
  <si>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</si>
  <si>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</si>
  <si>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</si>
  <si>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</si>
  <si>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</si>
  <si>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</si>
  <si>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</si>
  <si>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</si>
  <si>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</si>
  <si>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</si>
  <si>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</si>
  <si>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</si>
  <si>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</si>
  <si>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</si>
  <si>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</si>
  <si>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</si>
  <si>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</si>
  <si>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</si>
  <si>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</si>
  <si>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</si>
  <si>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</si>
  <si>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</si>
  <si>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</si>
  <si>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</si>
  <si>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</si>
  <si>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</si>
  <si>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</si>
  <si>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</si>
  <si>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</si>
  <si>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</si>
  <si>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</si>
  <si>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</si>
  <si>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</si>
  <si>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</si>
  <si>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</si>
  <si>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</si>
  <si>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</si>
  <si>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</si>
  <si>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</si>
  <si>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</si>
  <si>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</si>
  <si>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</si>
  <si>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</si>
  <si>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</si>
  <si>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</si>
  <si>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</si>
  <si>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</si>
  <si>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</si>
  <si>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</si>
  <si>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</si>
  <si>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</si>
  <si>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</si>
  <si>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</si>
  <si>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</si>
  <si>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</si>
  <si>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</si>
  <si>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</si>
  <si>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</si>
  <si>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</si>
  <si>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</si>
  <si>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</si>
  <si>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</si>
  <si>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</si>
  <si>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</si>
  <si>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</si>
  <si>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</si>
  <si>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</si>
  <si>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</si>
  <si>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</si>
  <si>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</si>
  <si>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</si>
  <si>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</si>
  <si>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</si>
  <si>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</si>
  <si>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</si>
  <si>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</si>
  <si>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</si>
  <si>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</si>
  <si>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</si>
  <si>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</si>
  <si>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</si>
  <si>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</si>
  <si>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</si>
  <si>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</si>
  <si>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</si>
  <si>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</si>
  <si>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</si>
  <si>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</si>
  <si>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</si>
  <si>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</si>
  <si>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</si>
  <si>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</si>
  <si>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</si>
  <si>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</si>
  <si>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</si>
  <si>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</si>
  <si>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</si>
  <si>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</si>
  <si>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</si>
  <si>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</si>
  <si>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</si>
  <si>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</si>
  <si>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</si>
  <si>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</si>
  <si>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</si>
  <si>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</si>
  <si>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</si>
  <si>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</si>
  <si>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</si>
  <si>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</si>
  <si>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</si>
  <si>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</si>
  <si>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</si>
  <si>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</si>
  <si>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</si>
  <si>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</si>
  <si>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</si>
  <si>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</si>
  <si>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</si>
  <si>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</si>
  <si>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</si>
  <si>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</si>
  <si>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</si>
  <si>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</si>
  <si>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</si>
  <si>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</si>
  <si>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</si>
  <si>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</si>
  <si>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</si>
  <si>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</si>
  <si>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</si>
  <si>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</si>
  <si>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</si>
  <si>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</si>
  <si>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</si>
  <si>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</si>
  <si>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</si>
  <si>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</si>
  <si>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</si>
  <si>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</si>
  <si>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</si>
  <si>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</si>
  <si>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</si>
  <si>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</si>
  <si>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</si>
  <si>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</si>
  <si>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</si>
  <si>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</si>
  <si>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</si>
  <si>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</si>
  <si>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</si>
  <si>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</si>
  <si>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</si>
  <si>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</si>
  <si>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</si>
  <si>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</si>
  <si>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</si>
  <si>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</si>
  <si>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</si>
  <si>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</si>
  <si>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</si>
  <si>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</si>
  <si>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</si>
  <si>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</si>
  <si>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</si>
  <si>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</si>
  <si>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</si>
  <si>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</si>
  <si>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</si>
  <si>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</si>
  <si>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</si>
  <si>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</si>
  <si>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</si>
  <si>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</si>
  <si>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</si>
  <si>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</si>
  <si>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</si>
  <si>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</si>
  <si>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</si>
  <si>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</si>
  <si>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</si>
  <si>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</si>
  <si>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</si>
  <si>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</si>
  <si>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</si>
  <si>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</si>
  <si>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</si>
  <si>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</si>
  <si>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</si>
  <si>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</si>
  <si>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</si>
  <si>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</si>
  <si>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</si>
  <si>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</si>
  <si>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</si>
  <si>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</si>
  <si>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</si>
  <si>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</si>
  <si>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</si>
  <si>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</si>
  <si>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</si>
  <si>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</si>
  <si>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</si>
  <si>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</si>
  <si>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</si>
  <si>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</si>
  <si>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</si>
  <si>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</si>
  <si>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</si>
  <si>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</si>
  <si>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</si>
  <si>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</si>
  <si>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</si>
  <si>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</si>
  <si>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</si>
  <si>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</si>
  <si>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</si>
  <si>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</si>
  <si>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</si>
  <si>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</si>
  <si>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</si>
  <si>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</si>
  <si>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</si>
  <si>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</si>
  <si>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</si>
  <si>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</si>
  <si>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</si>
  <si>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</si>
  <si>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</si>
  <si>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</si>
  <si>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</si>
  <si>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</si>
  <si>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</si>
  <si>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</si>
  <si>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</si>
  <si>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</si>
  <si>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</si>
  <si>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</si>
  <si>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</si>
  <si>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</si>
  <si>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</si>
  <si>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</si>
  <si>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</si>
  <si>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</si>
  <si>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</si>
  <si>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</si>
  <si>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</si>
  <si>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</si>
  <si>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</si>
  <si>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</si>
  <si>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</si>
  <si>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</si>
  <si>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</si>
  <si>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</si>
  <si>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</si>
  <si>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</si>
  <si>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</si>
  <si>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</si>
  <si>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</si>
  <si>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</si>
  <si>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</si>
  <si>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</si>
  <si>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</si>
  <si>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</si>
  <si>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</si>
  <si>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</si>
  <si>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</si>
  <si>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</si>
  <si>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</si>
  <si>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</si>
  <si>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</si>
  <si>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</si>
  <si>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</si>
  <si>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</si>
  <si>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</si>
  <si>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</si>
  <si>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</si>
  <si>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</si>
  <si>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</si>
  <si>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</si>
  <si>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</si>
  <si>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</si>
  <si>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</si>
  <si>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</si>
  <si>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</si>
  <si>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</si>
  <si>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</si>
  <si>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</si>
  <si>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</si>
  <si>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</si>
  <si>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</si>
  <si>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</si>
  <si>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</si>
  <si>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</si>
  <si>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</si>
  <si>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</si>
  <si>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</si>
  <si>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</si>
  <si>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</si>
  <si>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</si>
  <si>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</si>
  <si>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</si>
  <si>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</si>
  <si>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</si>
  <si>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</si>
  <si>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</si>
  <si>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</si>
  <si>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</si>
  <si>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</si>
  <si>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</si>
  <si>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</si>
  <si>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</si>
  <si>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</si>
  <si>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</si>
  <si>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</si>
  <si>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</si>
  <si>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</si>
  <si>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</si>
  <si>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</si>
  <si>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</si>
  <si>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</si>
  <si>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</si>
  <si>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</si>
  <si>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</si>
  <si>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</si>
  <si>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</si>
  <si>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</si>
  <si>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</si>
  <si>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</si>
  <si>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</si>
  <si>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</si>
  <si>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</si>
  <si>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</si>
  <si>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</si>
  <si>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</si>
  <si>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</si>
  <si>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</si>
  <si>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</si>
  <si>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</si>
  <si>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</si>
  <si>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</si>
  <si>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</si>
  <si>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</si>
  <si>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</si>
  <si>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</si>
  <si>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</si>
  <si>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</si>
  <si>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</si>
  <si>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</si>
  <si>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</si>
  <si>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</si>
  <si>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</si>
  <si>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</si>
  <si>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</si>
  <si>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</si>
  <si>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</si>
  <si>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</si>
  <si>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</si>
  <si>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</si>
  <si>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</si>
  <si>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</si>
  <si>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</si>
  <si>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</si>
  <si>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</si>
  <si>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</si>
  <si>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</si>
  <si>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</si>
  <si>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</si>
  <si>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</si>
  <si>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</si>
  <si>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</si>
  <si>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</si>
  <si>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</si>
  <si>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</si>
  <si>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</si>
  <si>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</si>
  <si>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</si>
  <si>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</si>
  <si>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</si>
  <si>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</si>
  <si>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</si>
  <si>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</si>
  <si>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</si>
  <si>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</si>
  <si>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</si>
  <si>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</si>
  <si>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</si>
  <si>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</si>
  <si>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</si>
  <si>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</si>
  <si>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</si>
  <si>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</si>
  <si>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</si>
  <si>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</si>
  <si>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</si>
  <si>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</si>
  <si>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</si>
  <si>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</si>
  <si>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</si>
  <si>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</si>
  <si>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</si>
  <si>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</si>
  <si>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</si>
  <si>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</si>
  <si>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</si>
  <si>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</si>
  <si>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</si>
  <si>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</si>
  <si>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</si>
  <si>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</si>
  <si>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</si>
  <si>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</si>
  <si>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</si>
  <si>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</si>
  <si>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</si>
  <si>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</si>
  <si>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</si>
  <si>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</si>
  <si>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</si>
  <si>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</si>
  <si>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</si>
  <si>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</si>
  <si>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</si>
  <si>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</si>
  <si>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</si>
  <si>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</si>
  <si>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</si>
  <si>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</si>
  <si>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</si>
  <si>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</si>
  <si>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</si>
  <si>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</si>
  <si>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</si>
  <si>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</si>
  <si>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</si>
  <si>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</si>
  <si>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</si>
  <si>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</si>
  <si>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</si>
  <si>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</si>
  <si>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</si>
  <si>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</si>
  <si>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</si>
  <si>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</si>
  <si>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</si>
  <si>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</si>
  <si>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</si>
  <si>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</si>
  <si>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</si>
  <si>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</si>
  <si>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</si>
  <si>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</si>
  <si>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</si>
  <si>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</si>
  <si>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</si>
  <si>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</si>
  <si>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</si>
  <si>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</si>
  <si>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</si>
  <si>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</si>
  <si>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</si>
  <si>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</si>
  <si>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</si>
  <si>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</si>
  <si>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</si>
  <si>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</si>
  <si>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</si>
  <si>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</si>
  <si>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</si>
  <si>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</si>
  <si>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</si>
  <si>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</si>
  <si>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</si>
  <si>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</si>
  <si>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</si>
  <si>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</si>
  <si>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</si>
  <si>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</si>
  <si>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</si>
  <si>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</si>
  <si>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</si>
  <si>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</si>
  <si>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</si>
  <si>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</si>
  <si>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</si>
  <si>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</si>
  <si>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</si>
  <si>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</si>
  <si>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</si>
  <si>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</si>
  <si>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</si>
  <si>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</si>
  <si>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</si>
  <si>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</si>
  <si>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</si>
  <si>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</si>
  <si>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</si>
  <si>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</si>
  <si>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</si>
  <si>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</si>
  <si>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</si>
  <si>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</si>
  <si>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</si>
  <si>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</si>
  <si>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</si>
  <si>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</si>
  <si>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</si>
  <si>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</si>
  <si>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</si>
  <si>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</si>
  <si>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</si>
  <si>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</si>
  <si>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</si>
  <si>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</si>
  <si>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</si>
  <si>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</si>
  <si>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</si>
  <si>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</si>
  <si>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</si>
  <si>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</si>
  <si>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</si>
  <si>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</si>
  <si>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</si>
  <si>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</si>
  <si>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</si>
  <si>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</si>
  <si>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</si>
  <si>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</si>
  <si>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</si>
  <si>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</si>
  <si>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</si>
  <si>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</si>
  <si>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</si>
  <si>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</si>
  <si>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</si>
  <si>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</si>
  <si>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</si>
  <si>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</si>
  <si>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</si>
  <si>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</si>
  <si>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</si>
  <si>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</si>
  <si>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</si>
  <si>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</si>
  <si>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</si>
  <si>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</si>
  <si>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</si>
  <si>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</si>
  <si>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</si>
  <si>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</si>
  <si>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</si>
  <si>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</si>
  <si>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</si>
  <si>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</si>
  <si>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</si>
  <si>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</si>
  <si>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</si>
  <si>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</si>
  <si>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</si>
  <si>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</si>
  <si>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</si>
  <si>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</si>
  <si>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</si>
  <si>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</si>
  <si>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</si>
  <si>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</si>
  <si>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</si>
  <si>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</si>
  <si>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</si>
  <si>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</si>
  <si>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</si>
  <si>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</si>
  <si>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</si>
  <si>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</si>
  <si>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</si>
  <si>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</si>
  <si>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</si>
  <si>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</si>
  <si>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</si>
  <si>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</si>
  <si>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</si>
  <si>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</si>
  <si>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</si>
  <si>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</si>
  <si>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</si>
  <si>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</si>
  <si>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</si>
  <si>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</si>
  <si>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</si>
  <si>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</si>
  <si>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</si>
  <si>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</si>
  <si>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</si>
  <si>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</si>
  <si>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</si>
  <si>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</si>
  <si>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</si>
  <si>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</si>
  <si>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</si>
  <si>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</si>
  <si>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</si>
  <si>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</si>
  <si>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</si>
  <si>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</si>
  <si>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</si>
  <si>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</si>
  <si>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</si>
  <si>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</si>
  <si>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</si>
  <si>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</si>
  <si>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</si>
  <si>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</si>
  <si>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</si>
  <si>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</si>
  <si>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</si>
  <si>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</si>
  <si>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</si>
  <si>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</si>
  <si>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</si>
  <si>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</si>
  <si>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</si>
  <si>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</si>
  <si>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</si>
  <si>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</si>
  <si>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</si>
  <si>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</si>
  <si>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</si>
  <si>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</si>
  <si>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</si>
  <si>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</si>
  <si>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</si>
  <si>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</si>
  <si>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</si>
  <si>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</si>
  <si>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</si>
  <si>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</si>
  <si>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</si>
  <si>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</si>
  <si>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</si>
  <si>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</si>
  <si>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</si>
  <si>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</si>
  <si>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</si>
  <si>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</si>
  <si>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</si>
  <si>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</si>
  <si>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</si>
  <si>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</si>
  <si>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</si>
  <si>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</si>
  <si>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</si>
  <si>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</si>
  <si>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</si>
  <si>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</si>
  <si>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</si>
  <si>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</si>
  <si>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</si>
  <si>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</si>
  <si>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</si>
  <si>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</si>
  <si>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</si>
  <si>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</si>
  <si>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</si>
  <si>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</si>
  <si>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</si>
  <si>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</si>
  <si>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</si>
  <si>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</si>
  <si>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</si>
  <si>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</si>
  <si>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</si>
  <si>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</si>
  <si>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</si>
  <si>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</si>
  <si>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</si>
  <si>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</si>
  <si>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</si>
  <si>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</si>
  <si>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</si>
  <si>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</si>
  <si>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</si>
  <si>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</si>
  <si>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</si>
  <si>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</si>
  <si>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</si>
  <si>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</si>
  <si>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</si>
  <si>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</si>
  <si>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</si>
  <si>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</si>
  <si>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</si>
  <si>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</si>
  <si>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</si>
  <si>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</si>
  <si>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</si>
  <si>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</si>
  <si>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</si>
  <si>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</si>
  <si>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</si>
  <si>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</si>
  <si>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</si>
  <si>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</si>
  <si>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</si>
  <si>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</si>
  <si>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</si>
  <si>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</si>
  <si>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</si>
  <si>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</si>
  <si>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</si>
  <si>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</si>
  <si>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</si>
  <si>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</si>
  <si>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</si>
  <si>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</si>
  <si>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</si>
  <si>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</si>
  <si>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</si>
  <si>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</si>
  <si>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</si>
  <si>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</si>
  <si>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</si>
  <si>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</si>
  <si>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</si>
  <si>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</si>
  <si>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</si>
  <si>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</si>
  <si>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</si>
  <si>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</si>
  <si>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</si>
  <si>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</si>
  <si>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</si>
  <si>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</si>
  <si>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</si>
  <si>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</si>
  <si>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</si>
  <si>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</si>
  <si>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</si>
  <si>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</si>
  <si>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</si>
  <si>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</si>
  <si>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</si>
  <si>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</si>
  <si>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</si>
  <si>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</si>
  <si>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</si>
  <si>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</si>
  <si>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</si>
  <si>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</si>
  <si>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</si>
  <si>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</si>
  <si>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</si>
  <si>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</si>
  <si>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</si>
  <si>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</si>
  <si>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</si>
  <si>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</si>
  <si>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</si>
  <si>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</si>
  <si>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</si>
  <si>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</si>
  <si>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</si>
  <si>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</si>
  <si>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</si>
  <si>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</si>
  <si>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</si>
  <si>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</si>
  <si>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</si>
  <si>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</si>
  <si>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</si>
  <si>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</si>
  <si>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</si>
  <si>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</si>
  <si>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</si>
  <si>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</si>
  <si>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</si>
  <si>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</si>
  <si>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</si>
  <si>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</si>
  <si>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</si>
  <si>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</si>
  <si>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</si>
  <si>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</si>
  <si>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</si>
  <si>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</si>
  <si>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</si>
  <si>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</si>
  <si>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</si>
  <si>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</si>
  <si>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</si>
  <si>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</si>
  <si>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</si>
  <si>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</si>
  <si>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</si>
  <si>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</si>
  <si>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</si>
  <si>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</si>
  <si>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</si>
  <si>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</si>
  <si>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</si>
  <si>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</si>
  <si>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</si>
  <si>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</si>
  <si>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</si>
  <si>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</si>
  <si>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</si>
  <si>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</si>
  <si>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</si>
  <si>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</si>
  <si>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</si>
  <si>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</si>
  <si>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</si>
  <si>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</si>
  <si>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</si>
  <si>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</si>
  <si>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</si>
  <si>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</si>
  <si>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</si>
  <si>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</si>
  <si>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</si>
  <si>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</si>
  <si>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</si>
  <si>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</si>
  <si>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</si>
  <si>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</si>
  <si>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</si>
  <si>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</si>
  <si>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</si>
  <si>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</si>
  <si>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</si>
  <si>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</si>
  <si>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</si>
  <si>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</si>
  <si>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</si>
  <si>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</si>
  <si>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</si>
  <si>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</si>
  <si>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</si>
  <si>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</si>
  <si>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</si>
  <si>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</si>
  <si>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</si>
  <si>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</si>
  <si>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</si>
  <si>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</si>
  <si>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</si>
  <si>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</si>
  <si>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</si>
  <si>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</si>
  <si>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</si>
  <si>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</si>
  <si>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</si>
  <si>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</si>
  <si>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</si>
  <si>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</si>
  <si>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</si>
  <si>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</si>
  <si>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</si>
  <si>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</si>
  <si>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</si>
  <si>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</si>
  <si>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</si>
  <si>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</si>
  <si>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</si>
  <si>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</si>
  <si>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</si>
  <si>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</si>
  <si>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</si>
  <si>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</si>
  <si>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</si>
  <si>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</si>
  <si>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</si>
  <si>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</si>
  <si>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</si>
  <si>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</si>
  <si>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</si>
  <si>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</si>
  <si>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</si>
  <si>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</si>
  <si>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</si>
  <si>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</si>
  <si>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</si>
  <si>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</si>
  <si>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</si>
  <si>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</si>
  <si>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</si>
  <si>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</si>
  <si>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</si>
  <si>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</si>
  <si>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</si>
  <si>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</si>
  <si>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</si>
  <si>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</si>
  <si>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</si>
  <si>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</si>
  <si>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</si>
  <si>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</si>
  <si>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</si>
  <si>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</si>
  <si>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</si>
  <si>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</si>
  <si>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</si>
  <si>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</si>
  <si>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</si>
  <si>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</si>
  <si>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</si>
  <si>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</si>
  <si>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</si>
  <si>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</si>
  <si>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</si>
  <si>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</si>
  <si>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</si>
  <si>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</si>
  <si>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</si>
  <si>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</si>
  <si>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</si>
  <si>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</si>
  <si>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</si>
  <si>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</si>
  <si>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</si>
  <si>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</si>
  <si>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</si>
  <si>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</si>
  <si>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</si>
  <si>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</si>
  <si>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</si>
  <si>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</si>
  <si>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</si>
  <si>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</si>
  <si>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</si>
  <si>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</si>
  <si>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</si>
  <si>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</si>
  <si>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</si>
  <si>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</si>
  <si>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</si>
  <si>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</si>
  <si>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</si>
  <si>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</si>
  <si>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</si>
  <si>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</si>
  <si>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</si>
  <si>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</si>
  <si>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</si>
  <si>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</si>
  <si>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</si>
  <si>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</si>
  <si>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</si>
  <si>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</si>
  <si>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</si>
  <si>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</si>
  <si>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</si>
  <si>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</si>
  <si>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</si>
  <si>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</si>
  <si>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</si>
  <si>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</si>
  <si>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</si>
  <si>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</si>
  <si>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</si>
  <si>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</si>
  <si>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</si>
  <si>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</si>
  <si>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</si>
  <si>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</si>
  <si>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</si>
  <si>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</si>
  <si>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</si>
  <si>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</si>
  <si>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</si>
  <si>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</si>
  <si>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</si>
  <si>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</si>
  <si>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</si>
  <si>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</si>
  <si>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</si>
  <si>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</si>
  <si>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</si>
  <si>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</si>
  <si>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</si>
  <si>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</si>
  <si>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</si>
  <si>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</si>
  <si>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</si>
  <si>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</si>
  <si>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</si>
  <si>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</si>
  <si>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</si>
  <si>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</si>
  <si>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</si>
  <si>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</si>
  <si>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</si>
  <si>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</si>
  <si>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</si>
  <si>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</si>
  <si>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</si>
  <si>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</si>
  <si>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</si>
  <si>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</si>
  <si>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</si>
  <si>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</si>
  <si>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</si>
  <si>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</si>
  <si>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</si>
  <si>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</si>
  <si>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</si>
  <si>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</si>
  <si>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</si>
  <si>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</si>
  <si>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</si>
  <si>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</si>
  <si>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</si>
  <si>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</si>
  <si>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</si>
  <si>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</si>
  <si>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</si>
  <si>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</si>
  <si>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</si>
  <si>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</si>
  <si>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</si>
  <si>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</si>
  <si>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</si>
  <si>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</si>
  <si>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</si>
  <si>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</si>
  <si>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</si>
  <si>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</si>
  <si>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</si>
  <si>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</si>
  <si>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</si>
  <si>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</si>
  <si>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</si>
  <si>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</si>
  <si>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</si>
  <si>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</si>
  <si>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</si>
  <si>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</si>
  <si>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</si>
  <si>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</si>
  <si>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</si>
  <si>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</si>
  <si>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</si>
  <si>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</si>
  <si>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</si>
  <si>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</si>
  <si>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</si>
  <si>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</si>
  <si>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</si>
  <si>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</si>
  <si>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</si>
  <si>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</si>
  <si>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</si>
  <si>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</si>
  <si>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</si>
  <si>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</si>
  <si>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</si>
  <si>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</si>
  <si>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</si>
  <si>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</si>
  <si>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</si>
  <si>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</si>
  <si>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</si>
  <si>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</si>
  <si>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</si>
  <si>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</si>
  <si>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</si>
  <si>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</si>
  <si>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</si>
  <si>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</si>
  <si>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</si>
  <si>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</si>
  <si>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</si>
  <si>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</si>
  <si>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</si>
  <si>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</si>
  <si>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</si>
  <si>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</si>
  <si>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</si>
  <si>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</si>
  <si>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</si>
  <si>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</si>
  <si>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</si>
  <si>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</si>
  <si>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</si>
  <si>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</si>
  <si>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</si>
  <si>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</si>
  <si>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</si>
  <si>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</si>
  <si>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</si>
  <si>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</si>
  <si>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</si>
  <si>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</si>
  <si>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</si>
  <si>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</si>
  <si>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</si>
  <si>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</si>
  <si>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</si>
  <si>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</si>
  <si>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</si>
  <si>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</si>
  <si>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</si>
  <si>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</si>
  <si>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</si>
  <si>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</si>
  <si>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</si>
  <si>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</si>
  <si>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</si>
  <si>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</si>
  <si>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</si>
  <si>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</si>
  <si>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</si>
  <si>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</si>
  <si>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</si>
  <si>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</si>
  <si>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</si>
  <si>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</si>
  <si>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</si>
  <si>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</si>
  <si>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</si>
  <si>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</si>
  <si>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</si>
  <si>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</si>
  <si>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</si>
  <si>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</si>
  <si>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</si>
  <si>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</si>
  <si>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</si>
  <si>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</si>
  <si>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</si>
  <si>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</si>
  <si>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</si>
  <si>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</si>
  <si>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</si>
  <si>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</si>
  <si>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</si>
  <si>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</si>
  <si>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</si>
  <si>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</si>
  <si>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</si>
  <si>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</si>
  <si>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</si>
  <si>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</si>
  <si>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</si>
  <si>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</si>
  <si>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</si>
  <si>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</si>
  <si>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</si>
  <si>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</si>
  <si>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</si>
  <si>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</si>
  <si>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</si>
  <si>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</si>
  <si>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</si>
  <si>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</si>
  <si>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</si>
  <si>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</si>
  <si>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</si>
  <si>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</si>
  <si>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</si>
  <si>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</si>
  <si>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</si>
  <si>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</si>
  <si>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</si>
  <si>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</si>
  <si>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</si>
  <si>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</si>
  <si>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</si>
  <si>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</si>
  <si>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</si>
  <si>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</si>
  <si>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</si>
  <si>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</si>
  <si>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</si>
  <si>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</si>
  <si>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</si>
  <si>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</si>
  <si>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</si>
  <si>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</si>
  <si>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</si>
  <si>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</si>
  <si>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</si>
  <si>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</si>
  <si>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</si>
  <si>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</si>
  <si>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</si>
  <si>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</si>
  <si>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</si>
  <si>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</si>
  <si>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</si>
  <si>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</si>
  <si>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</si>
  <si>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</si>
  <si>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</si>
  <si>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</si>
  <si>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</si>
  <si>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</si>
  <si>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</si>
  <si>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</si>
  <si>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</si>
  <si>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</si>
  <si>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</si>
  <si>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</si>
  <si>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</si>
  <si>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</si>
  <si>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</si>
  <si>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</si>
  <si>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</si>
  <si>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</si>
  <si>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</si>
  <si>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</si>
  <si>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</si>
  <si>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</si>
  <si>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</si>
  <si>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</si>
  <si>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</si>
  <si>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</si>
  <si>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</si>
  <si>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</si>
  <si>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</si>
  <si>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</si>
  <si>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</si>
  <si>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</si>
  <si>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</si>
  <si>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</si>
  <si>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</si>
  <si>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</si>
  <si>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</si>
  <si>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</si>
  <si>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</si>
  <si>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</si>
  <si>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</si>
  <si>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</si>
  <si>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</si>
  <si>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</si>
  <si>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</si>
  <si>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</si>
  <si>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</si>
  <si>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</si>
  <si>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</si>
  <si>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</si>
  <si>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</si>
  <si>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</si>
  <si>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</si>
  <si>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</si>
  <si>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</si>
  <si>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</si>
  <si>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</si>
  <si>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</si>
  <si>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</si>
  <si>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</si>
  <si>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</si>
  <si>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</si>
  <si>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</si>
  <si>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</si>
  <si>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</si>
  <si>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</si>
  <si>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</si>
  <si>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</si>
  <si>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</si>
  <si>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</si>
  <si>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</si>
  <si>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</si>
  <si>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</si>
  <si>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</si>
  <si>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</si>
  <si>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</si>
  <si>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</si>
  <si>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</si>
  <si>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</si>
  <si>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</si>
  <si>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</si>
  <si>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</si>
  <si>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</si>
  <si>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</si>
  <si>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</si>
  <si>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</si>
  <si>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</si>
  <si>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</si>
  <si>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</si>
  <si>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</si>
  <si>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</si>
  <si>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</si>
  <si>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</si>
  <si>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</si>
  <si>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</si>
  <si>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</si>
  <si>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</si>
  <si>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</si>
  <si>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</si>
  <si>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</si>
  <si>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</si>
  <si>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</si>
  <si>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</si>
  <si>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</si>
  <si>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</si>
  <si>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</si>
  <si>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</si>
  <si>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</si>
  <si>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</si>
  <si>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</si>
  <si>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</si>
  <si>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</si>
  <si>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</si>
  <si>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</si>
  <si>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</si>
  <si>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</si>
  <si>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</si>
  <si>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</si>
  <si>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</si>
  <si>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</si>
  <si>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</si>
  <si>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</si>
  <si>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</si>
  <si>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</si>
  <si>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</si>
  <si>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</si>
  <si>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</si>
  <si>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</si>
  <si>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</si>
  <si>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</si>
  <si>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</si>
  <si>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</si>
  <si>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</si>
  <si>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</si>
  <si>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</si>
  <si>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</si>
  <si>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</si>
  <si>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</si>
  <si>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</si>
  <si>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</si>
  <si>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</si>
  <si>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</si>
  <si>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</si>
  <si>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</si>
  <si>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</si>
  <si>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</si>
  <si>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</si>
  <si>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</si>
  <si>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</si>
  <si>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</si>
  <si>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</si>
  <si>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</si>
  <si>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</si>
  <si>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</si>
  <si>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</si>
  <si>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</si>
  <si>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</si>
  <si>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</si>
  <si>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</si>
  <si>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</si>
  <si>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</si>
  <si>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</si>
  <si>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</si>
  <si>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</si>
  <si>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</si>
  <si>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</si>
  <si>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</si>
  <si>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</si>
  <si>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</si>
  <si>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</si>
  <si>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</si>
  <si>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</si>
  <si>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</si>
  <si>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</si>
  <si>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</si>
  <si>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</si>
  <si>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</si>
  <si>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</si>
  <si>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</si>
  <si>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</si>
  <si>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</si>
  <si>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</si>
  <si>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</si>
  <si>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</si>
  <si>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</si>
  <si>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</si>
  <si>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</si>
  <si>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</si>
  <si>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</si>
  <si>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</si>
  <si>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</si>
  <si>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</si>
  <si>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</si>
  <si>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</si>
  <si>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</si>
  <si>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</si>
  <si>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</si>
  <si>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</si>
  <si>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</si>
  <si>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</si>
  <si>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</si>
  <si>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</si>
  <si>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</si>
  <si>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</si>
  <si>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</si>
  <si>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</si>
  <si>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</si>
  <si>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</si>
  <si>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</si>
  <si>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</si>
  <si>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</si>
  <si>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</si>
  <si>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</si>
  <si>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</si>
  <si>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</si>
  <si>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</si>
  <si>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</si>
  <si>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</si>
  <si>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</si>
  <si>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</si>
  <si>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</si>
  <si>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</si>
  <si>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</si>
  <si>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</si>
  <si>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</si>
  <si>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</si>
  <si>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</si>
  <si>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</si>
  <si>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</si>
  <si>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</si>
  <si>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</si>
  <si>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</si>
  <si>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</si>
  <si>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</si>
  <si>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</si>
  <si>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</si>
  <si>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</si>
  <si>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</si>
  <si>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</si>
  <si>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</si>
  <si>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</si>
  <si>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</si>
  <si>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</si>
  <si>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</si>
  <si>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</si>
  <si>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</si>
  <si>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</si>
  <si>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</si>
  <si>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</si>
  <si>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</si>
  <si>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</si>
  <si>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</si>
  <si>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</si>
  <si>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</si>
  <si>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</si>
  <si>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</si>
  <si>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</si>
  <si>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</si>
  <si>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</si>
  <si>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</si>
  <si>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</si>
  <si>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</si>
  <si>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</si>
  <si>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</si>
  <si>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</si>
  <si>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</si>
  <si>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</si>
  <si>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</si>
  <si>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</si>
  <si>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</si>
  <si>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</si>
  <si>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</si>
  <si>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</si>
  <si>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</si>
  <si>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</si>
  <si>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</si>
  <si>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</si>
  <si>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</si>
  <si>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</si>
  <si>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</si>
  <si>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</si>
  <si>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</si>
  <si>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</si>
  <si>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</si>
  <si>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</si>
  <si>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</si>
  <si>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</si>
  <si>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</si>
  <si>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</si>
  <si>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</si>
  <si>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</si>
  <si>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</si>
  <si>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</si>
  <si>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</si>
  <si>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</si>
  <si>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</si>
  <si>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</si>
  <si>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</si>
  <si>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</si>
  <si>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</si>
  <si>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</si>
  <si>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</si>
  <si>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</si>
  <si>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</si>
  <si>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</si>
  <si>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</si>
  <si>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</si>
  <si>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</si>
  <si>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</si>
  <si>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</si>
  <si>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</si>
  <si>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</si>
  <si>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</si>
  <si>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</si>
  <si>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</si>
  <si>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</si>
  <si>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</si>
  <si>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</si>
  <si>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</si>
  <si>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</si>
  <si>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</si>
  <si>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</si>
  <si>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</si>
  <si>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</si>
  <si>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</si>
  <si>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</si>
  <si>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</si>
  <si>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</si>
  <si>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</si>
  <si>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</si>
  <si>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</si>
  <si>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</si>
  <si>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</si>
  <si>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</si>
  <si>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</si>
  <si>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</si>
  <si>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</si>
  <si>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</si>
  <si>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</si>
  <si>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</si>
  <si>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</si>
  <si>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</si>
  <si>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</si>
  <si>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</si>
  <si>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</si>
  <si>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</si>
  <si>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</si>
  <si>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</si>
  <si>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</si>
  <si>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</si>
  <si>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</si>
  <si>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</si>
  <si>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</si>
  <si>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</si>
  <si>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</si>
  <si>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</si>
  <si>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</si>
  <si>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</si>
  <si>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</si>
  <si>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</si>
  <si>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</si>
  <si>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</si>
  <si>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</si>
  <si>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</si>
  <si>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</si>
  <si>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</si>
  <si>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</si>
  <si>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</si>
  <si>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</si>
  <si>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</si>
  <si>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</si>
  <si>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</si>
  <si>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</si>
  <si>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</si>
  <si>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</si>
  <si>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</si>
  <si>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</si>
  <si>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</si>
  <si>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</si>
  <si>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</si>
  <si>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</si>
  <si>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</si>
  <si>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</si>
  <si>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</si>
  <si>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</si>
  <si>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</si>
  <si>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</si>
  <si>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</si>
  <si>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</si>
  <si>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</si>
  <si>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</si>
  <si>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</si>
  <si>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</si>
  <si>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</si>
  <si>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</si>
  <si>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</si>
  <si>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</si>
  <si>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</si>
  <si>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</si>
  <si>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</si>
  <si>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</si>
  <si>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</si>
  <si>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</si>
  <si>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</si>
  <si>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</si>
  <si>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</si>
  <si>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</si>
  <si>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</si>
  <si>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</si>
  <si>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</si>
  <si>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</si>
  <si>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</si>
  <si>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</si>
  <si>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</si>
  <si>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</si>
  <si>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</si>
  <si>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</si>
  <si>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</si>
  <si>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</si>
  <si>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</si>
  <si>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</si>
  <si>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</si>
  <si>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</si>
  <si>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</si>
  <si>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</si>
  <si>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</si>
  <si>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</si>
  <si>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</si>
  <si>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</si>
  <si>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</si>
  <si>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</si>
  <si>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</si>
  <si>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</si>
  <si>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</si>
  <si>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</si>
  <si>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</si>
  <si>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</si>
  <si>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</si>
  <si>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</si>
  <si>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</si>
  <si>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</si>
  <si>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</si>
  <si>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</si>
  <si>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</si>
  <si>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</si>
  <si>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</si>
  <si>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</si>
  <si>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</si>
  <si>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</si>
  <si>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</si>
  <si>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</si>
  <si>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</si>
  <si>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</si>
  <si>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</si>
  <si>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</si>
  <si>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</si>
  <si>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</si>
  <si>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</si>
  <si>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</si>
  <si>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</si>
  <si>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</si>
  <si>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</si>
  <si>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</si>
  <si>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</si>
  <si>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</si>
  <si>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</si>
  <si>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</si>
  <si>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</si>
  <si>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</si>
  <si>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</si>
  <si>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</si>
  <si>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</si>
  <si>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</si>
  <si>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</si>
  <si>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</si>
  <si>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</si>
  <si>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</si>
  <si>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</si>
  <si>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</si>
  <si>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</si>
  <si>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</si>
  <si>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</si>
  <si>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</si>
  <si>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</si>
  <si>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</si>
  <si>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</si>
  <si>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</si>
  <si>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</si>
  <si>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</si>
  <si>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</si>
  <si>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</si>
  <si>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</si>
  <si>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</si>
  <si>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</si>
  <si>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</si>
  <si>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</si>
  <si>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</si>
  <si>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</si>
  <si>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</si>
  <si>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</si>
  <si>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</si>
  <si>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</si>
  <si>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</si>
  <si>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</si>
  <si>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</si>
  <si>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</si>
  <si>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</si>
  <si>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</si>
  <si>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</si>
  <si>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</si>
  <si>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</si>
  <si>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</si>
  <si>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</si>
  <si>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</si>
  <si>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</si>
  <si>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</si>
  <si>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</si>
  <si>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</si>
  <si>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</si>
  <si>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</si>
  <si>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</si>
  <si>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</si>
  <si>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</si>
  <si>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</si>
  <si>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</si>
  <si>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</si>
  <si>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</si>
  <si>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</si>
  <si>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</si>
  <si>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</si>
  <si>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</si>
  <si>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</si>
  <si>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</si>
  <si>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</si>
  <si>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</si>
  <si>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</si>
  <si>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</si>
  <si>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</si>
  <si>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</si>
  <si>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</si>
  <si>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</si>
  <si>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</si>
  <si>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</si>
  <si>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</si>
  <si>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</si>
  <si>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</si>
  <si>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</si>
  <si>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</si>
  <si>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</si>
  <si>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</si>
  <si>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</si>
  <si>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</si>
  <si>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</si>
  <si>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</si>
  <si>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</si>
  <si>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</si>
  <si>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</si>
  <si>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</si>
  <si>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</si>
  <si>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</si>
  <si>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</si>
  <si>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</si>
  <si>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</si>
  <si>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</si>
  <si>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</si>
  <si>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</si>
  <si>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</si>
  <si>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</si>
  <si>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</si>
  <si>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</si>
  <si>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</si>
  <si>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</si>
  <si>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</si>
  <si>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</si>
  <si>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</si>
  <si>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</si>
  <si>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</si>
  <si>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</si>
  <si>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</si>
  <si>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</si>
  <si>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</si>
  <si>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</si>
  <si>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</si>
  <si>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</si>
  <si>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</si>
  <si>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</si>
  <si>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</si>
  <si>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</si>
  <si>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</si>
  <si>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</si>
  <si>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</si>
  <si>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</si>
  <si>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</si>
  <si>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</si>
  <si>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</si>
  <si>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</si>
  <si>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</si>
  <si>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</si>
  <si>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</si>
  <si>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</si>
  <si>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</si>
  <si>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</si>
  <si>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</si>
  <si>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</si>
  <si>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</si>
  <si>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</si>
  <si>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</si>
  <si>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</si>
  <si>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</si>
  <si>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</si>
  <si>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</si>
  <si>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</si>
  <si>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</si>
  <si>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</si>
  <si>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</si>
  <si>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</si>
  <si>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</si>
  <si>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</si>
  <si>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</si>
  <si>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</si>
  <si>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</si>
  <si>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</si>
  <si>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</si>
  <si>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</si>
  <si>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</si>
  <si>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</si>
  <si>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</si>
  <si>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</si>
  <si>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</si>
  <si>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</si>
  <si>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</si>
  <si>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</si>
  <si>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</si>
  <si>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</si>
  <si>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</si>
  <si>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</si>
  <si>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</si>
  <si>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</si>
  <si>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</si>
  <si>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</si>
  <si>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</si>
  <si>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</si>
  <si>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</si>
  <si>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</si>
  <si>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</si>
  <si>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</si>
  <si>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</si>
  <si>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</si>
  <si>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</si>
  <si>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</si>
  <si>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</si>
  <si>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</si>
  <si>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</si>
  <si>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</si>
  <si>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</si>
  <si>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</si>
  <si>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</si>
  <si>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</si>
  <si>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</si>
  <si>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</si>
  <si>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</si>
  <si>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</si>
  <si>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</si>
  <si>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</si>
  <si>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</si>
  <si>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</si>
  <si>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</si>
  <si>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</si>
  <si>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</si>
  <si>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</si>
  <si>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</si>
  <si>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</si>
  <si>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</si>
  <si>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</si>
  <si>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</si>
  <si>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</si>
  <si>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</si>
  <si>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</si>
  <si>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</si>
  <si>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</si>
  <si>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</si>
  <si>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</si>
  <si>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</si>
  <si>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</si>
  <si>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</si>
  <si>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</si>
  <si>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</si>
  <si>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</si>
  <si>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</si>
  <si>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</si>
  <si>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</si>
  <si>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</si>
  <si>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</si>
  <si>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</si>
  <si>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</si>
  <si>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</si>
  <si>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</si>
  <si>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</si>
  <si>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</si>
  <si>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</si>
  <si>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</si>
  <si>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</si>
  <si>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</si>
  <si>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</si>
  <si>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</si>
  <si>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</si>
  <si>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</si>
  <si>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</si>
  <si>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</si>
  <si>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</si>
  <si>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</si>
  <si>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</si>
  <si>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</si>
  <si>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</si>
  <si>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</si>
  <si>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</si>
  <si>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</si>
  <si>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</si>
  <si>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</si>
  <si>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</si>
  <si>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</si>
  <si>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</si>
  <si>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</si>
  <si>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</si>
  <si>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</si>
  <si>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</si>
  <si>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</si>
  <si>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</si>
  <si>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</si>
  <si>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</si>
  <si>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</si>
  <si>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</si>
  <si>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</si>
  <si>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</si>
  <si>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</si>
  <si>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</si>
  <si>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</si>
  <si>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</si>
  <si>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</si>
  <si>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</si>
  <si>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</si>
  <si>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</si>
  <si>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</si>
  <si>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</si>
  <si>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</si>
  <si>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</si>
  <si>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</si>
  <si>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</si>
  <si>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</si>
  <si>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</si>
  <si>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</si>
  <si>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</si>
  <si>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</si>
  <si>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</si>
  <si>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</si>
  <si>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</si>
  <si>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</si>
  <si>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</si>
  <si>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</si>
  <si>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</si>
  <si>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</si>
  <si>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</si>
  <si>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</si>
  <si>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</si>
  <si>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</si>
  <si>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</si>
  <si>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</si>
  <si>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</si>
  <si>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</si>
  <si>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</si>
  <si>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</si>
  <si>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</si>
  <si>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</si>
  <si>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</si>
  <si>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</si>
  <si>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</si>
  <si>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</si>
  <si>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</si>
  <si>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</si>
  <si>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</si>
  <si>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</si>
  <si>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</si>
  <si>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</si>
  <si>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</si>
  <si>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</si>
  <si>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</si>
  <si>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</si>
  <si>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</si>
  <si>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</si>
  <si>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</si>
  <si>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</si>
  <si>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</si>
  <si>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</si>
  <si>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</si>
  <si>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</si>
  <si>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</si>
  <si>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</si>
  <si>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</si>
  <si>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</si>
  <si>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</si>
  <si>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</si>
  <si>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</si>
  <si>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</si>
  <si>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</si>
  <si>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</si>
  <si>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</si>
  <si>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</si>
  <si>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</si>
  <si>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</si>
  <si>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</si>
  <si>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</si>
  <si>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</si>
  <si>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</si>
  <si>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</si>
  <si>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</si>
  <si>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</si>
  <si>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</si>
  <si>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</si>
  <si>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</si>
  <si>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</si>
  <si>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</si>
  <si>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</si>
  <si>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</si>
  <si>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</si>
  <si>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</si>
  <si>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</si>
  <si>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</si>
  <si>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</si>
  <si>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</si>
  <si>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</si>
  <si>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</si>
  <si>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</si>
  <si>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</si>
  <si>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</si>
  <si>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</si>
  <si>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</si>
  <si>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</si>
  <si>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</si>
  <si>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</si>
  <si>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</si>
  <si>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</si>
  <si>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</si>
  <si>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</si>
  <si>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</si>
  <si>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</si>
  <si>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</si>
  <si>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</si>
  <si>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</si>
  <si>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</si>
  <si>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</si>
  <si>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</si>
  <si>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</si>
  <si>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</si>
  <si>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</si>
  <si>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</si>
  <si>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</si>
  <si>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</si>
  <si>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</si>
  <si>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</si>
  <si>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</si>
  <si>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</si>
  <si>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</si>
  <si>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</si>
  <si>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</si>
  <si>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</si>
  <si>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</si>
  <si>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</si>
  <si>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</si>
  <si>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</si>
  <si>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</si>
  <si>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</si>
  <si>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</si>
  <si>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</si>
  <si>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</si>
  <si>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</si>
  <si>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</si>
  <si>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</si>
  <si>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</si>
  <si>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</si>
  <si>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</si>
  <si>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</si>
  <si>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</si>
  <si>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</si>
  <si>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</si>
  <si>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</si>
  <si>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</si>
  <si>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</si>
  <si>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</si>
  <si>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</si>
  <si>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</si>
  <si>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</si>
  <si>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</si>
  <si>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</si>
  <si>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</si>
  <si>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</si>
  <si>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</si>
  <si>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</si>
  <si>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</si>
  <si>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</si>
  <si>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</si>
  <si>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</si>
  <si>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</si>
  <si>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</si>
  <si>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</si>
  <si>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</si>
  <si>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</si>
  <si>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</si>
  <si>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</si>
  <si>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</si>
  <si>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</si>
  <si>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</si>
  <si>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</si>
  <si>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</si>
  <si>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</si>
  <si>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</si>
  <si>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</si>
  <si>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</si>
  <si>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</si>
  <si>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</si>
  <si>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</si>
  <si>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</si>
  <si>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</si>
  <si>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</si>
  <si>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</si>
  <si>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</si>
  <si>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</si>
  <si>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</si>
  <si>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</si>
  <si>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</si>
  <si>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</si>
  <si>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</si>
  <si>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</si>
  <si>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</si>
  <si>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</si>
  <si>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</si>
  <si>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</si>
  <si>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</si>
  <si>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</si>
  <si>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</si>
  <si>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</si>
  <si>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</si>
  <si>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</si>
  <si>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</si>
  <si>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</si>
  <si>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</si>
  <si>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</si>
  <si>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</si>
  <si>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</si>
  <si>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</si>
  <si>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</si>
  <si>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</si>
  <si>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</si>
  <si>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</si>
  <si>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</si>
  <si>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</si>
  <si>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</si>
  <si>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</si>
  <si>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</si>
  <si>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</si>
  <si>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</si>
  <si>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</si>
  <si>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</si>
  <si>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</si>
  <si>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</si>
  <si>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</si>
  <si>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</si>
  <si>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</si>
  <si>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</si>
  <si>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</si>
  <si>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</si>
  <si>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</si>
  <si>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</si>
  <si>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</si>
  <si>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</si>
  <si>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</si>
  <si>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</si>
  <si>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</si>
  <si>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</si>
  <si>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</si>
  <si>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</si>
  <si>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</si>
  <si>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</si>
  <si>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</si>
  <si>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</si>
  <si>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</si>
  <si>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</si>
  <si>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</si>
  <si>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</si>
  <si>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</si>
  <si>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</si>
  <si>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</si>
  <si>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</si>
  <si>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</si>
  <si>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</si>
  <si>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</si>
  <si>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</si>
  <si>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</si>
  <si>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</si>
  <si>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</si>
  <si>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</si>
  <si>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</si>
  <si>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</si>
  <si>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</si>
  <si>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</si>
  <si>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</si>
  <si>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</si>
  <si>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</si>
  <si>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</si>
  <si>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</si>
  <si>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</si>
  <si>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</si>
  <si>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</si>
  <si>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</si>
  <si>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</si>
  <si>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</si>
  <si>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</si>
  <si>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</si>
  <si>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</si>
  <si>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</si>
  <si>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</si>
  <si>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</si>
  <si>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</si>
  <si>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</si>
  <si>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</si>
  <si>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</si>
  <si>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</si>
  <si>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</si>
  <si>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</si>
  <si>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</si>
  <si>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</si>
  <si>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</si>
  <si>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</si>
  <si>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</si>
  <si>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</si>
  <si>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</si>
  <si>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</si>
  <si>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</si>
  <si>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</si>
  <si>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</si>
  <si>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</si>
  <si>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</si>
  <si>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</si>
  <si>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</si>
  <si>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</si>
  <si>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</si>
  <si>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</si>
  <si>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</si>
  <si>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</si>
  <si>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</si>
  <si>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</si>
  <si>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</si>
  <si>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</si>
  <si>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</si>
  <si>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</si>
  <si>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</si>
  <si>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</si>
  <si>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</si>
  <si>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</si>
  <si>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</si>
  <si>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</si>
  <si>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</si>
  <si>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</si>
  <si>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</si>
  <si>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</si>
  <si>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</si>
  <si>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</si>
  <si>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</si>
  <si>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</si>
  <si>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</si>
  <si>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</si>
  <si>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</si>
  <si>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</si>
  <si>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</si>
  <si>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</si>
  <si>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</si>
  <si>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</si>
  <si>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</si>
  <si>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</si>
  <si>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</si>
  <si>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</si>
  <si>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</si>
  <si>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</si>
  <si>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</si>
  <si>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</si>
  <si>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</si>
  <si>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</si>
  <si>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</si>
  <si>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</si>
  <si>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</si>
  <si>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</si>
  <si>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</si>
  <si>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</si>
  <si>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</si>
  <si>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</si>
  <si>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</si>
  <si>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</si>
  <si>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</si>
  <si>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</si>
  <si>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</si>
  <si>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</si>
  <si>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</si>
  <si>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</si>
  <si>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</si>
  <si>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</si>
  <si>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</si>
  <si>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</si>
  <si>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</si>
  <si>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</si>
  <si>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</si>
  <si>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</si>
  <si>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</si>
  <si>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</si>
  <si>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</si>
  <si>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</si>
  <si>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</si>
  <si>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</si>
  <si>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</si>
  <si>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</si>
  <si>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</si>
  <si>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</si>
  <si>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</si>
  <si>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</si>
  <si>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</si>
  <si>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</si>
  <si>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</si>
  <si>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</si>
  <si>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</si>
  <si>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</si>
  <si>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</si>
  <si>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</si>
  <si>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</si>
  <si>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</si>
  <si>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</si>
  <si>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</si>
  <si>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</si>
  <si>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</si>
  <si>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</si>
  <si>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</si>
  <si>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</si>
  <si>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</si>
  <si>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</si>
  <si>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</si>
  <si>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</si>
  <si>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</si>
  <si>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</si>
  <si>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</si>
  <si>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</si>
  <si>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</si>
  <si>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</si>
  <si>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</si>
  <si>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</si>
  <si>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</si>
  <si>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</si>
  <si>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</si>
  <si>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</si>
  <si>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</si>
  <si>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</si>
  <si>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</si>
  <si>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</si>
  <si>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</si>
  <si>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</si>
  <si>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</si>
  <si>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</si>
  <si>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</si>
  <si>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</si>
  <si>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</si>
  <si>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</si>
  <si>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</si>
  <si>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</si>
  <si>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</si>
  <si>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</si>
  <si>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</si>
  <si>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</si>
  <si>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</si>
  <si>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</si>
  <si>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</si>
  <si>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</si>
  <si>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</si>
  <si>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</si>
  <si>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</si>
  <si>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</si>
  <si>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</si>
  <si>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</si>
  <si>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</si>
  <si>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</si>
  <si>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</si>
  <si>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</si>
  <si>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</si>
  <si>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</si>
  <si>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</si>
  <si>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</si>
  <si>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</si>
  <si>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</si>
  <si>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</si>
  <si>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</si>
  <si>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</si>
  <si>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</si>
  <si>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</si>
  <si>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</si>
  <si>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</si>
  <si>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</si>
  <si>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</si>
  <si>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</si>
  <si>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</si>
  <si>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</si>
  <si>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</si>
  <si>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</si>
  <si>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</si>
  <si>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</si>
  <si>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</si>
  <si>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</si>
  <si>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</si>
  <si>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</si>
  <si>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</si>
  <si>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</si>
  <si>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</si>
  <si>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</si>
  <si>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</si>
  <si>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</si>
  <si>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</si>
  <si>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</si>
  <si>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</si>
  <si>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</si>
  <si>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</si>
  <si>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</si>
  <si>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</si>
  <si>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</si>
  <si>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</si>
  <si>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</si>
  <si>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</si>
  <si>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</si>
  <si>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</si>
  <si>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</si>
  <si>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</si>
  <si>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</si>
  <si>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</si>
  <si>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</si>
  <si>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</si>
  <si>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</si>
  <si>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</si>
  <si>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</si>
  <si>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</si>
  <si>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</si>
  <si>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</si>
  <si>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</si>
  <si>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</si>
  <si>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</si>
  <si>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</si>
  <si>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</si>
  <si>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</si>
  <si>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</si>
  <si>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</si>
  <si>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</si>
  <si>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</si>
  <si>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</si>
  <si>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</si>
  <si>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</si>
  <si>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</si>
  <si>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</si>
  <si>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</si>
  <si>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</si>
  <si>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</si>
  <si>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</si>
  <si>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</si>
  <si>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</si>
  <si>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</si>
  <si>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</si>
  <si>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</si>
  <si>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</si>
  <si>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</si>
  <si>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</si>
  <si>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</si>
  <si>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</si>
  <si>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</si>
  <si>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</si>
  <si>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</si>
  <si>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</si>
  <si>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</si>
  <si>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</si>
  <si>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</si>
  <si>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</si>
  <si>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</si>
  <si>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</si>
  <si>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</si>
  <si>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</si>
  <si>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</si>
  <si>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</si>
  <si>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</si>
  <si>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</si>
  <si>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</si>
  <si>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</si>
  <si>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</si>
  <si>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</si>
  <si>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</si>
  <si>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</si>
  <si>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</si>
  <si>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</si>
  <si>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</si>
  <si>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</si>
  <si>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</si>
  <si>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</si>
  <si>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</si>
  <si>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</si>
  <si>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</si>
  <si>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</si>
  <si>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</si>
  <si>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</si>
  <si>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</si>
  <si>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</si>
  <si>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</si>
  <si>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</si>
  <si>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</si>
  <si>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</si>
  <si>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</si>
  <si>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</si>
  <si>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</si>
  <si>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</si>
  <si>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</si>
  <si>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</si>
  <si>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</si>
  <si>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</si>
  <si>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</si>
  <si>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</si>
  <si>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</si>
  <si>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</si>
  <si>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</si>
  <si>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</si>
  <si>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</si>
  <si>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</si>
  <si>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</si>
  <si>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</si>
  <si>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</si>
  <si>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</si>
  <si>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</si>
  <si>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</si>
  <si>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</si>
  <si>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</si>
  <si>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</si>
  <si>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</si>
  <si>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</si>
  <si>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</si>
  <si>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</si>
  <si>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</si>
  <si>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</si>
  <si>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</si>
  <si>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</si>
  <si>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</si>
  <si>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</si>
  <si>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</si>
  <si>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</si>
  <si>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</si>
  <si>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</si>
  <si>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</si>
  <si>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</si>
  <si>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</si>
  <si>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</si>
  <si>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</si>
  <si>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</si>
  <si>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</si>
  <si>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</si>
  <si>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</si>
  <si>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</si>
  <si>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</si>
  <si>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</si>
  <si>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</si>
  <si>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</si>
  <si>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</si>
  <si>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</si>
  <si>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</si>
  <si>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</si>
  <si>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</si>
  <si>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</si>
  <si>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</si>
  <si>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</si>
  <si>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</si>
  <si>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</si>
  <si>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</si>
  <si>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</si>
  <si>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</si>
  <si>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</si>
  <si>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</si>
  <si>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</si>
  <si>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</si>
  <si>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</si>
  <si>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</si>
  <si>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</si>
  <si>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</si>
  <si>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</si>
  <si>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</si>
  <si>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</si>
  <si>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</si>
  <si>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</si>
  <si>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</si>
  <si>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</si>
  <si>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</si>
  <si>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</si>
  <si>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</si>
  <si>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</si>
  <si>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</si>
  <si>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</si>
  <si>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</si>
  <si>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</si>
  <si>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</si>
  <si>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</si>
  <si>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</si>
  <si>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</si>
  <si>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</si>
  <si>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</si>
  <si>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</si>
  <si>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</si>
  <si>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</si>
  <si>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</si>
  <si>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</si>
  <si>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</si>
  <si>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</si>
  <si>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</si>
  <si>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</si>
  <si>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</si>
  <si>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</si>
  <si>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</si>
  <si>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</si>
  <si>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</si>
  <si>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</si>
  <si>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</si>
  <si>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</si>
  <si>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</si>
  <si>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</si>
  <si>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</si>
  <si>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</si>
  <si>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</si>
  <si>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</si>
  <si>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</si>
  <si>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</si>
  <si>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</si>
  <si>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</si>
  <si>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</si>
  <si>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</si>
  <si>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</si>
  <si>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</si>
  <si>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</si>
  <si>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</si>
  <si>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</si>
  <si>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</si>
  <si>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</si>
  <si>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</si>
  <si>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</si>
  <si>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</si>
  <si>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</si>
  <si>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</si>
  <si>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</si>
  <si>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</si>
  <si>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</si>
  <si>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</si>
  <si>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</si>
  <si>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</si>
  <si>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</si>
  <si>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</si>
  <si>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</si>
  <si>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</si>
  <si>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</si>
  <si>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</si>
  <si>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</si>
  <si>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</si>
  <si>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</si>
  <si>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</si>
  <si>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</si>
  <si>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</si>
  <si>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</si>
  <si>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</si>
  <si>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</si>
  <si>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</si>
  <si>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</si>
  <si>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</si>
  <si>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</si>
  <si>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</si>
  <si>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</si>
  <si>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</si>
  <si>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</si>
  <si>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</si>
  <si>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</si>
  <si>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</si>
  <si>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</si>
  <si>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</si>
  <si>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</si>
  <si>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</si>
  <si>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</si>
  <si>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</si>
  <si>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</si>
  <si>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</si>
  <si>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</si>
  <si>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</si>
  <si>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</si>
  <si>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</si>
  <si>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</si>
  <si>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</si>
  <si>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</si>
  <si>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</si>
  <si>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</si>
  <si>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</si>
  <si>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</si>
  <si>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</si>
  <si>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</si>
  <si>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</si>
  <si>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</si>
  <si>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</si>
  <si>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</si>
  <si>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</si>
  <si>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</si>
  <si>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</si>
  <si>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</si>
  <si>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</si>
  <si>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</si>
  <si>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</si>
  <si>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</si>
  <si>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</si>
  <si>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</si>
  <si>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</si>
  <si>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</si>
  <si>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</si>
  <si>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</si>
  <si>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</si>
  <si>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</si>
  <si>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</si>
  <si>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</si>
  <si>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</si>
  <si>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</si>
  <si>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</si>
  <si>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</si>
  <si>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</si>
  <si>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</si>
  <si>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</si>
  <si>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</si>
  <si>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</si>
  <si>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</si>
  <si>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</si>
  <si>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</si>
  <si>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</si>
  <si>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</si>
  <si>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</si>
  <si>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</si>
  <si>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</si>
  <si>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</si>
  <si>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</si>
  <si>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</si>
  <si>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</si>
  <si>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</si>
  <si>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</si>
  <si>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</si>
  <si>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</si>
  <si>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</si>
  <si>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</si>
  <si>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</si>
  <si>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</si>
  <si>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</si>
  <si>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</si>
  <si>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</si>
  <si>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</si>
  <si>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</si>
  <si>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</si>
  <si>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</si>
  <si>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</si>
  <si>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</si>
  <si>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</si>
  <si>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</si>
  <si>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</si>
  <si>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</si>
  <si>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</si>
  <si>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</si>
  <si>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</si>
  <si>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</si>
  <si>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</si>
  <si>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</si>
  <si>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</si>
  <si>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</si>
  <si>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</si>
  <si>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</si>
  <si>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</si>
  <si>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</si>
  <si>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</si>
  <si>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</si>
  <si>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</si>
  <si>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</si>
  <si>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</si>
  <si>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</si>
  <si>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</si>
  <si>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</si>
  <si>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</si>
  <si>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</si>
  <si>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</si>
  <si>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</si>
  <si>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</si>
  <si>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</si>
  <si>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</si>
  <si>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</si>
  <si>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</si>
  <si>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</si>
  <si>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</si>
  <si>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</si>
  <si>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</si>
  <si>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</si>
  <si>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</si>
  <si>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</si>
  <si>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</si>
  <si>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</si>
  <si>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</si>
  <si>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</si>
  <si>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</si>
  <si>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</si>
  <si>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</si>
  <si>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</si>
  <si>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</si>
  <si>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</si>
  <si>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</si>
  <si>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</si>
  <si>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</si>
  <si>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</si>
  <si>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</si>
  <si>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</si>
  <si>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</si>
  <si>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</si>
  <si>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</si>
  <si>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</si>
  <si>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</si>
  <si>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</si>
  <si>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</si>
  <si>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</si>
  <si>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</si>
  <si>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</si>
  <si>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</si>
  <si>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</si>
  <si>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</si>
  <si>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</si>
  <si>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</si>
  <si>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</si>
  <si>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</si>
  <si>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</si>
  <si>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</si>
  <si>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</si>
  <si>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</si>
  <si>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</si>
  <si>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</si>
  <si>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</si>
  <si>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</si>
  <si>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</si>
  <si>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</si>
  <si>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</si>
  <si>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</si>
  <si>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</si>
  <si>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</si>
  <si>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</si>
  <si>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</si>
  <si>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</si>
  <si>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</si>
  <si>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</si>
  <si>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</si>
  <si>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</si>
  <si>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</si>
  <si>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</si>
  <si>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</si>
  <si>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</si>
  <si>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</si>
  <si>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</si>
  <si>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</si>
  <si>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</si>
  <si>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</si>
  <si>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</si>
  <si>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</si>
  <si>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</si>
  <si>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</si>
  <si>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</si>
  <si>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</si>
  <si>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</si>
  <si>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</si>
  <si>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</si>
  <si>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</si>
  <si>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</si>
  <si>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</si>
  <si>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</si>
  <si>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</si>
  <si>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</si>
  <si>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</si>
  <si>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</si>
  <si>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</si>
  <si>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</si>
  <si>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</si>
  <si>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</si>
  <si>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</si>
  <si>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</si>
  <si>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</si>
  <si>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</si>
  <si>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</si>
  <si>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</si>
  <si>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</si>
  <si>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</si>
  <si>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</si>
  <si>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</si>
  <si>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</si>
  <si>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</si>
  <si>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</si>
  <si>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</si>
  <si>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</si>
  <si>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</si>
  <si>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</si>
  <si>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</si>
  <si>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</si>
  <si>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</si>
  <si>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</si>
  <si>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</si>
  <si>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</si>
  <si>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</si>
  <si>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</si>
  <si>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</si>
  <si>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</si>
  <si>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</si>
  <si>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</si>
  <si>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</si>
  <si>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</si>
  <si>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</si>
  <si>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</si>
  <si>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</si>
  <si>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</si>
  <si>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</si>
  <si>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</si>
  <si>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</si>
  <si>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</si>
  <si>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</si>
  <si>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</si>
  <si>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</si>
  <si>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</si>
  <si>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</si>
  <si>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</si>
  <si>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</si>
  <si>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</si>
  <si>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</si>
  <si>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</si>
  <si>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</si>
  <si>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</si>
  <si>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</si>
  <si>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</si>
  <si>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</si>
  <si>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</si>
  <si>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</si>
  <si>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</si>
  <si>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</si>
  <si>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</si>
  <si>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</si>
  <si>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</si>
  <si>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</si>
  <si>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</si>
  <si>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</si>
  <si>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</si>
  <si>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</si>
  <si>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</si>
  <si>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</si>
  <si>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</si>
  <si>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</si>
  <si>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</si>
  <si>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</si>
  <si>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</si>
  <si>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</si>
  <si>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</si>
  <si>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</si>
  <si>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</si>
  <si>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</si>
  <si>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</si>
  <si>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</si>
  <si>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</si>
  <si>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</si>
  <si>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</si>
  <si>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</si>
  <si>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</si>
  <si>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</si>
  <si>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</si>
  <si>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</si>
  <si>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</si>
  <si>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</si>
  <si>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</si>
  <si>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</si>
  <si>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</si>
  <si>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</si>
  <si>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</si>
  <si>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</si>
  <si>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</si>
  <si>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</si>
  <si>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</si>
  <si>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</si>
  <si>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</si>
  <si>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</si>
  <si>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</si>
  <si>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</si>
  <si>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</si>
  <si>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</si>
  <si>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</si>
  <si>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</si>
  <si>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</si>
  <si>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</si>
  <si>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</si>
  <si>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</si>
  <si>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</si>
  <si>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</si>
  <si>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</si>
  <si>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</si>
  <si>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</si>
  <si>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</si>
  <si>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</si>
  <si>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</si>
  <si>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</si>
  <si>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</si>
  <si>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</si>
  <si>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</si>
  <si>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</si>
  <si>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</si>
  <si>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</si>
  <si>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</si>
  <si>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</si>
  <si>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</si>
  <si>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</si>
  <si>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</si>
  <si>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</si>
  <si>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</si>
  <si>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</si>
  <si>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</si>
  <si>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</si>
  <si>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</si>
  <si>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</si>
  <si>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</si>
  <si>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</si>
  <si>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</si>
  <si>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</si>
  <si>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</si>
  <si>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</si>
  <si>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</si>
  <si>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</si>
  <si>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</si>
  <si>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</si>
  <si>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</si>
  <si>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</si>
  <si>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</si>
  <si>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</si>
  <si>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</si>
  <si>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</si>
  <si>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</si>
  <si>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</si>
  <si>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</si>
  <si>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</si>
  <si>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</si>
  <si>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</si>
  <si>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</si>
  <si>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</si>
  <si>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</si>
  <si>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</si>
  <si>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</si>
  <si>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</si>
  <si>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</si>
  <si>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</si>
  <si>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</si>
  <si>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</si>
  <si>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</si>
  <si>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</si>
  <si>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</si>
  <si>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</si>
  <si>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</si>
  <si>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</si>
  <si>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</si>
  <si>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</si>
  <si>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</si>
  <si>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</si>
  <si>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</si>
  <si>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</si>
  <si>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</si>
  <si>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</si>
  <si>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</si>
  <si>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</si>
  <si>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</si>
  <si>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</si>
  <si>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</si>
  <si>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</si>
  <si>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</si>
  <si>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</si>
  <si>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</si>
  <si>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</si>
  <si>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</si>
  <si>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</si>
  <si>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</si>
  <si>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</si>
  <si>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</si>
  <si>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</si>
  <si>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</si>
  <si>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</si>
  <si>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</si>
  <si>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</si>
  <si>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</si>
  <si>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</si>
  <si>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</si>
  <si>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</si>
  <si>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</si>
  <si>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</si>
  <si>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</si>
  <si>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</si>
  <si>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</si>
  <si>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</si>
  <si>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</si>
  <si>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</si>
  <si>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</si>
  <si>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</si>
  <si>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</si>
  <si>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</si>
  <si>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</si>
  <si>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</si>
  <si>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</si>
  <si>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</si>
  <si>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</si>
  <si>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</si>
  <si>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</si>
  <si>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</si>
  <si>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</si>
  <si>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</si>
  <si>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</si>
  <si>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</si>
  <si>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</si>
  <si>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</si>
  <si>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</si>
  <si>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</si>
  <si>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</si>
  <si>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</si>
  <si>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</si>
  <si>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</si>
  <si>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</si>
  <si>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</si>
  <si>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</si>
  <si>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</si>
  <si>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</si>
  <si>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</si>
  <si>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</si>
  <si>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</si>
  <si>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</si>
  <si>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</si>
  <si>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</si>
  <si>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</si>
  <si>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</si>
  <si>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</si>
  <si>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</si>
  <si>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</si>
  <si>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</si>
  <si>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</si>
  <si>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</si>
  <si>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</si>
  <si>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</si>
  <si>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</si>
  <si>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</si>
  <si>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</si>
  <si>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</si>
  <si>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</si>
  <si>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</si>
  <si>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</si>
  <si>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</si>
  <si>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</si>
  <si>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</si>
  <si>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</si>
  <si>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</si>
  <si>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</si>
  <si>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</si>
  <si>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</si>
  <si>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</si>
  <si>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</si>
  <si>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</si>
  <si>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</si>
  <si>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</si>
  <si>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</si>
  <si>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</si>
  <si>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</si>
  <si>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</si>
  <si>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</si>
  <si>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</si>
  <si>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</si>
  <si>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</si>
  <si>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</si>
  <si>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</si>
  <si>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</si>
  <si>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</si>
  <si>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</si>
  <si>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</si>
  <si>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</si>
  <si>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</si>
  <si>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</si>
  <si>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</si>
  <si>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</si>
  <si>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</si>
  <si>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</si>
  <si>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</si>
  <si>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</si>
  <si>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</si>
  <si>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</si>
  <si>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</si>
  <si>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</si>
  <si>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</si>
  <si>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</si>
  <si>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</si>
  <si>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</si>
  <si>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</si>
  <si>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</si>
  <si>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</si>
  <si>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</si>
  <si>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</si>
  <si>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</si>
  <si>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</si>
  <si>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</si>
  <si>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</si>
  <si>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</si>
  <si>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</si>
  <si>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</si>
  <si>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</si>
  <si>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</si>
  <si>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</si>
  <si>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</si>
  <si>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</si>
  <si>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</si>
  <si>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</si>
  <si>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</si>
  <si>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</si>
  <si>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</si>
  <si>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</si>
  <si>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</si>
  <si>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</si>
  <si>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</si>
  <si>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</si>
  <si>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</si>
  <si>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</si>
  <si>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</si>
  <si>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</si>
  <si>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</si>
  <si>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</si>
  <si>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</si>
  <si>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</si>
  <si>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</si>
  <si>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</si>
  <si>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</si>
  <si>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</si>
  <si>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</si>
  <si>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</si>
  <si>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</si>
  <si>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</si>
  <si>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</si>
  <si>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</si>
  <si>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</si>
  <si>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</si>
  <si>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</si>
  <si>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</si>
  <si>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</si>
  <si>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</si>
  <si>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</si>
  <si>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</si>
  <si>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</si>
  <si>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</si>
  <si>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</si>
  <si>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</si>
  <si>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</si>
  <si>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</si>
  <si>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</si>
  <si>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</si>
  <si>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</si>
  <si>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</si>
  <si>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</si>
  <si>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</si>
  <si>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</si>
  <si>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</si>
  <si>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</si>
  <si>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</si>
  <si>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</si>
  <si>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</si>
  <si>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</si>
  <si>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</si>
  <si>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</si>
  <si>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</si>
  <si>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</si>
  <si>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</si>
  <si>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</si>
  <si>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</si>
  <si>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</si>
  <si>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</si>
  <si>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</si>
  <si>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</si>
  <si>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</si>
  <si>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</si>
  <si>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</si>
  <si>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</si>
  <si>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</si>
  <si>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</si>
  <si>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</si>
  <si>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</si>
  <si>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</si>
  <si>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</si>
  <si>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</si>
  <si>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</si>
  <si>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</si>
  <si>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</si>
  <si>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</si>
  <si>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</si>
  <si>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</si>
  <si>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</si>
  <si>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</si>
  <si>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</si>
  <si>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</si>
  <si>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</si>
  <si>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</si>
  <si>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</si>
  <si>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</si>
  <si>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</si>
  <si>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</si>
  <si>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</si>
  <si>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</si>
  <si>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</si>
  <si>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</si>
  <si>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</si>
  <si>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</si>
  <si>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</si>
  <si>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</si>
  <si>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</si>
  <si>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</si>
  <si>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</si>
  <si>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</si>
  <si>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</si>
  <si>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</si>
  <si>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</si>
  <si>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</si>
  <si>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</si>
  <si>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</si>
  <si>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</si>
  <si>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</si>
  <si>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</si>
  <si>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</si>
  <si>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</si>
  <si>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</si>
  <si>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</si>
  <si>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</si>
  <si>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</si>
  <si>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</si>
  <si>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</si>
  <si>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</si>
  <si>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</si>
  <si>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</si>
  <si>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</si>
  <si>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</si>
  <si>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</si>
  <si>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</si>
  <si>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</si>
  <si>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</si>
  <si>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</si>
  <si>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</si>
  <si>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</si>
  <si>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</si>
  <si>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</si>
  <si>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</si>
  <si>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</si>
  <si>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</si>
  <si>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</si>
  <si>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</si>
  <si>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</si>
  <si>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</si>
  <si>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</si>
  <si>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</si>
  <si>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</si>
  <si>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</si>
  <si>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</si>
  <si>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</si>
  <si>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</si>
  <si>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</si>
  <si>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</si>
  <si>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</si>
  <si>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</si>
  <si>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</si>
  <si>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</si>
  <si>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</si>
  <si>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</si>
  <si>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</si>
  <si>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</si>
  <si>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</si>
  <si>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</si>
  <si>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</si>
  <si>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</si>
  <si>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</si>
  <si>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</si>
  <si>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</si>
  <si>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</si>
  <si>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</si>
  <si>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</si>
  <si>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</si>
  <si>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</si>
  <si>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</si>
  <si>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</si>
  <si>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</si>
  <si>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</si>
  <si>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</si>
  <si>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</si>
  <si>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</si>
  <si>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</si>
  <si>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</si>
  <si>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</si>
  <si>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</si>
  <si>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</si>
  <si>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</si>
  <si>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</si>
  <si>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</si>
  <si>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</si>
  <si>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</si>
  <si>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</si>
  <si>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</si>
  <si>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</si>
  <si>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</si>
  <si>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</si>
  <si>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</si>
  <si>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</si>
  <si>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</si>
  <si>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</si>
  <si>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</si>
  <si>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</si>
  <si>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</si>
  <si>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</si>
  <si>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</si>
  <si>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</si>
  <si>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</si>
  <si>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</si>
  <si>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</si>
  <si>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</si>
  <si>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</si>
  <si>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</si>
  <si>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</si>
  <si>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</si>
  <si>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</si>
  <si>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</si>
  <si>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</si>
  <si>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</si>
  <si>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</si>
  <si>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</si>
  <si>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</si>
  <si>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</si>
  <si>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</si>
  <si>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</si>
  <si>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</si>
  <si>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</si>
  <si>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</si>
  <si>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</si>
  <si>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</si>
  <si>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</si>
  <si>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</si>
  <si>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</si>
  <si>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</si>
  <si>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</si>
  <si>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</si>
  <si>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</si>
  <si>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</si>
  <si>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</si>
  <si>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</si>
  <si>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</si>
  <si>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</si>
  <si>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</si>
  <si>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</si>
  <si>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</si>
  <si>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</si>
  <si>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</si>
  <si>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</si>
  <si>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</si>
  <si>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</si>
  <si>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</si>
  <si>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</si>
  <si>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</si>
  <si>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</si>
  <si>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</si>
  <si>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</si>
  <si>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</si>
  <si>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</si>
  <si>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</si>
  <si>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</si>
  <si>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</si>
  <si>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</si>
  <si>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</si>
  <si>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</si>
  <si>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</si>
  <si>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</si>
  <si>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</si>
  <si>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</si>
  <si>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</si>
  <si>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</si>
  <si>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</si>
  <si>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</si>
  <si>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</si>
  <si>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</si>
  <si>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</si>
  <si>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</si>
  <si>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</si>
  <si>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</si>
  <si>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</si>
  <si>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</si>
  <si>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</si>
  <si>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</si>
  <si>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</si>
  <si>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</si>
  <si>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</si>
  <si>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</si>
  <si>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</si>
  <si>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</si>
  <si>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</si>
  <si>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</si>
  <si>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</si>
  <si>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</si>
  <si>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</si>
  <si>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</si>
  <si>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</si>
  <si>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</si>
  <si>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</si>
  <si>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</si>
  <si>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</si>
  <si>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</si>
  <si>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</si>
  <si>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</si>
  <si>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</si>
  <si>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</si>
  <si>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</si>
  <si>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</si>
  <si>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</si>
  <si>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</si>
  <si>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</si>
  <si>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</si>
  <si>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</si>
  <si>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</si>
  <si>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</si>
  <si>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</si>
  <si>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</si>
  <si>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</si>
  <si>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</si>
  <si>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</si>
  <si>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</si>
  <si>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</si>
  <si>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</si>
  <si>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</si>
  <si>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</si>
  <si>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</si>
  <si>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</si>
  <si>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</si>
  <si>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</si>
  <si>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</si>
  <si>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</si>
  <si>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</si>
  <si>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</si>
  <si>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</si>
  <si>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</si>
  <si>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</si>
  <si>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</si>
  <si>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</si>
  <si>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</si>
  <si>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</si>
  <si>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</si>
  <si>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</si>
  <si>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</si>
  <si>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</si>
  <si>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</si>
  <si>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</si>
  <si>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</si>
  <si>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</si>
  <si>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</si>
  <si>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</si>
  <si>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</si>
  <si>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</si>
  <si>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</si>
  <si>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</si>
  <si>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</si>
  <si>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</si>
  <si>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</si>
  <si>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</si>
  <si>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</si>
  <si>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</si>
  <si>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</si>
  <si>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</si>
  <si>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</si>
  <si>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</si>
  <si>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</si>
  <si>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</si>
  <si>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</si>
  <si>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</si>
  <si>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</si>
  <si>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</si>
  <si>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</si>
  <si>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</si>
  <si>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</si>
  <si>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</si>
  <si>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</si>
  <si>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</si>
  <si>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</si>
  <si>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</si>
  <si>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</si>
  <si>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</si>
  <si>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</si>
  <si>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</si>
  <si>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</si>
  <si>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</si>
  <si>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</si>
  <si>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</si>
  <si>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</si>
  <si>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</si>
  <si>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</si>
  <si>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</si>
  <si>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</si>
  <si>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</si>
  <si>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</si>
  <si>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</si>
  <si>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</si>
  <si>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</si>
  <si>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</si>
  <si>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</si>
  <si>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</si>
  <si>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</si>
  <si>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</si>
  <si>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</si>
  <si>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</si>
  <si>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</si>
  <si>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</si>
  <si>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</si>
  <si>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</si>
  <si>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</si>
  <si>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</si>
  <si>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</si>
  <si>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</si>
  <si>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</si>
  <si>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</si>
  <si>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</si>
  <si>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</si>
  <si>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</si>
  <si>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</si>
  <si>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</si>
  <si>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</si>
  <si>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</si>
  <si>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</si>
  <si>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</si>
  <si>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</si>
  <si>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</si>
  <si>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</si>
  <si>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</si>
  <si>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</si>
  <si>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</si>
  <si>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</si>
  <si>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</si>
  <si>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</si>
  <si>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</si>
  <si>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</si>
  <si>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</si>
  <si>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</si>
  <si>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</si>
  <si>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</si>
  <si>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</si>
  <si>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</si>
  <si>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</si>
  <si>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</si>
  <si>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</si>
  <si>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</si>
  <si>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</si>
  <si>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</si>
  <si>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</si>
  <si>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</si>
  <si>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</si>
  <si>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</si>
  <si>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</si>
  <si>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</si>
  <si>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</si>
  <si>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</si>
  <si>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</si>
  <si>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</si>
  <si>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</si>
  <si>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</si>
  <si>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</si>
  <si>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</si>
  <si>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</si>
  <si>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</si>
  <si>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</si>
  <si>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</si>
  <si>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</si>
  <si>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</si>
  <si>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</si>
  <si>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</si>
  <si>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</si>
  <si>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</si>
  <si>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</si>
  <si>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</si>
  <si>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</si>
  <si>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</si>
  <si>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</si>
  <si>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</si>
  <si>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</si>
  <si>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</si>
  <si>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</si>
  <si>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</si>
  <si>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</si>
  <si>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</si>
  <si>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</si>
  <si>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</si>
  <si>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</si>
  <si>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</si>
  <si>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</si>
  <si>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</si>
  <si>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</si>
  <si>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</si>
  <si>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</si>
  <si>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</si>
  <si>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</si>
  <si>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</si>
  <si>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</si>
  <si>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</si>
  <si>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</si>
  <si>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</si>
  <si>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</si>
  <si>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</si>
  <si>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</si>
  <si>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</si>
  <si>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</si>
  <si>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</si>
  <si>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</si>
  <si>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</si>
  <si>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</si>
  <si>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</si>
  <si>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</si>
  <si>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</si>
  <si>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</si>
  <si>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</si>
  <si>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</si>
  <si>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</si>
  <si>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</si>
  <si>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</si>
  <si>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</si>
  <si>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</si>
  <si>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</si>
  <si>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</si>
  <si>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</si>
  <si>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</si>
  <si>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</si>
  <si>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</si>
  <si>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</si>
  <si>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</si>
  <si>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</si>
  <si>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</si>
  <si>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</si>
  <si>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</si>
  <si>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</si>
  <si>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</si>
  <si>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</si>
  <si>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</si>
  <si>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</si>
  <si>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</si>
  <si>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</si>
  <si>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</si>
  <si>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</si>
  <si>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</si>
  <si>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</si>
  <si>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</si>
  <si>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</si>
  <si>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</si>
  <si>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</si>
  <si>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</si>
  <si>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</si>
  <si>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</si>
  <si>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</si>
  <si>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</si>
  <si>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</si>
  <si>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</si>
  <si>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</si>
  <si>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</si>
  <si>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</si>
  <si>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</si>
  <si>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</si>
  <si>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</si>
  <si>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</si>
  <si>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</si>
  <si>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</si>
  <si>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</si>
  <si>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</si>
  <si>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</si>
  <si>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</si>
  <si>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</si>
  <si>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</si>
  <si>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</si>
  <si>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</si>
  <si>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</si>
  <si>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</si>
  <si>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</si>
  <si>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</si>
  <si>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</si>
  <si>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</si>
  <si>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</si>
  <si>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</si>
  <si>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</si>
  <si>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</si>
  <si>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</si>
  <si>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</si>
  <si>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</si>
  <si>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</si>
  <si>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</si>
  <si>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</si>
  <si>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</si>
  <si>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</si>
  <si>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</si>
  <si>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</si>
  <si>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</si>
  <si>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</si>
  <si>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</si>
  <si>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</si>
  <si>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</si>
  <si>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</si>
  <si>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</si>
  <si>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</si>
  <si>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</si>
  <si>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</si>
  <si>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</si>
  <si>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</si>
  <si>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</si>
  <si>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</si>
  <si>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</si>
  <si>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</si>
  <si>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</si>
  <si>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</si>
  <si>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</si>
  <si>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</si>
  <si>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</si>
  <si>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</si>
  <si>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</si>
  <si>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</si>
  <si>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</si>
  <si>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</si>
  <si>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</si>
  <si>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</si>
  <si>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</si>
  <si>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</si>
  <si>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</si>
  <si>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</si>
  <si>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</si>
  <si>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</si>
  <si>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</si>
  <si>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</si>
  <si>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</si>
  <si>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</si>
  <si>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</si>
  <si>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</si>
  <si>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</si>
  <si>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</si>
  <si>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</si>
  <si>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</si>
  <si>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</si>
  <si>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</si>
  <si>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</si>
  <si>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</si>
  <si>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</si>
  <si>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</si>
  <si>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</si>
  <si>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</si>
  <si>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</si>
  <si>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</si>
  <si>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</si>
  <si>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</si>
  <si>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</si>
  <si>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</si>
  <si>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</si>
  <si>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</si>
  <si>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</si>
  <si>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</si>
  <si>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</si>
  <si>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</si>
  <si>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</si>
  <si>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</si>
  <si>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</si>
  <si>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</si>
  <si>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</si>
  <si>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</si>
  <si>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</si>
  <si>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</si>
  <si>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</si>
  <si>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</si>
  <si>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</si>
  <si>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</si>
  <si>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</si>
  <si>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</si>
  <si>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</si>
  <si>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</si>
  <si>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</si>
  <si>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</si>
  <si>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</si>
  <si>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</si>
  <si>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</si>
  <si>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</si>
  <si>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</si>
  <si>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</si>
  <si>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</si>
  <si>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</si>
  <si>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</si>
  <si>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</si>
  <si>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</si>
  <si>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</si>
  <si>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</si>
  <si>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</si>
  <si>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</si>
  <si>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</si>
  <si>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</si>
  <si>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</si>
  <si>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</si>
  <si>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</si>
  <si>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</si>
  <si>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</si>
  <si>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</si>
  <si>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</si>
  <si>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</si>
  <si>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</si>
  <si>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</si>
  <si>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</si>
  <si>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</si>
  <si>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</si>
  <si>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</si>
  <si>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</si>
  <si>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</si>
  <si>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</si>
  <si>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</si>
  <si>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</si>
  <si>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</si>
  <si>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</si>
  <si>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</si>
  <si>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</si>
  <si>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</si>
  <si>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</si>
  <si>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</si>
  <si>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</si>
  <si>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</si>
  <si>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</si>
  <si>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</si>
  <si>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</si>
  <si>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</si>
  <si>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</si>
  <si>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</si>
  <si>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</si>
  <si>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</si>
  <si>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</si>
  <si>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</si>
  <si>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</si>
  <si>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</si>
  <si>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</si>
  <si>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</si>
  <si>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</si>
  <si>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</si>
  <si>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</si>
  <si>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</si>
  <si>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</si>
  <si>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</si>
  <si>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</si>
  <si>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</si>
  <si>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</si>
  <si>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</si>
  <si>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</si>
  <si>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</si>
  <si>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</si>
  <si>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</si>
  <si>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</si>
  <si>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</si>
  <si>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</si>
  <si>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</si>
  <si>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</si>
  <si>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</si>
  <si>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</si>
  <si>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</si>
  <si>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</si>
  <si>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</si>
  <si>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</si>
  <si>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</si>
  <si>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</si>
  <si>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</si>
  <si>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</si>
  <si>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</si>
  <si>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</si>
  <si>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</si>
  <si>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</si>
  <si>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</si>
  <si>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</si>
  <si>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</si>
  <si>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</si>
  <si>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</si>
  <si>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</si>
  <si>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</si>
  <si>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</si>
  <si>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</si>
  <si>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</si>
  <si>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</si>
  <si>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</si>
  <si>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</si>
  <si>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</si>
  <si>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</si>
  <si>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</si>
  <si>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</si>
  <si>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</si>
  <si>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</si>
  <si>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</si>
  <si>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</si>
  <si>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</si>
  <si>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</si>
  <si>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</si>
  <si>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</si>
  <si>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</si>
  <si>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</si>
  <si>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</si>
  <si>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</si>
  <si>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</si>
  <si>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</si>
  <si>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</si>
  <si>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</si>
  <si>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</si>
  <si>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</si>
  <si>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</si>
  <si>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</si>
  <si>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</si>
  <si>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</si>
  <si>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</si>
  <si>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</si>
  <si>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</si>
  <si>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</si>
  <si>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</si>
  <si>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</si>
  <si>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</si>
  <si>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</si>
  <si>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</si>
  <si>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</si>
  <si>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</si>
  <si>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</si>
  <si>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</si>
  <si>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</si>
  <si>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</si>
  <si>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</si>
  <si>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</si>
  <si>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</si>
  <si>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</si>
  <si>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</si>
  <si>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</si>
  <si>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</si>
  <si>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</si>
  <si>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</si>
  <si>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</si>
  <si>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</si>
  <si>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</si>
  <si>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</si>
  <si>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</si>
  <si>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</si>
  <si>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</si>
  <si>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</si>
  <si>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</si>
  <si>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</si>
  <si>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</si>
  <si>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</si>
  <si>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</si>
  <si>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</si>
  <si>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</si>
  <si>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</si>
  <si>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</si>
  <si>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</si>
  <si>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</si>
  <si>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</si>
  <si>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</si>
  <si>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</si>
  <si>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</si>
  <si>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</si>
  <si>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</si>
  <si>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</si>
  <si>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</si>
  <si>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</si>
  <si>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</si>
  <si>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</si>
  <si>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</si>
  <si>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</si>
  <si>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</si>
  <si>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</si>
  <si>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</si>
  <si>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</si>
  <si>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</si>
  <si>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</si>
  <si>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</si>
  <si>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</si>
  <si>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</si>
  <si>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</si>
  <si>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</si>
  <si>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</si>
  <si>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</si>
  <si>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</si>
  <si>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</si>
  <si>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</si>
  <si>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</si>
  <si>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</si>
  <si>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</si>
  <si>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</si>
  <si>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</si>
  <si>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</si>
  <si>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</si>
  <si>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</si>
  <si>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</si>
  <si>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</si>
  <si>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</si>
  <si>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</si>
  <si>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</si>
  <si>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</si>
  <si>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</si>
  <si>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</si>
  <si>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</si>
  <si>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</si>
  <si>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</si>
  <si>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</si>
  <si>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</si>
  <si>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</si>
  <si>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</si>
  <si>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</si>
  <si>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</si>
  <si>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</si>
  <si>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</si>
  <si>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</si>
  <si>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</si>
  <si>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</si>
  <si>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</si>
  <si>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</si>
  <si>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</si>
  <si>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</si>
  <si>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</si>
  <si>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</si>
  <si>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</si>
  <si>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</si>
  <si>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</si>
  <si>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</si>
  <si>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</si>
  <si>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</si>
  <si>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</si>
  <si>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</si>
  <si>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</si>
  <si>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</si>
  <si>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</si>
  <si>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</si>
  <si>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</si>
  <si>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</si>
  <si>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</si>
  <si>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</si>
  <si>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</si>
  <si>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</si>
  <si>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</si>
  <si>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</si>
  <si>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</si>
  <si>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</si>
  <si>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</si>
  <si>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</si>
  <si>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</si>
  <si>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</si>
  <si>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</si>
  <si>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</si>
  <si>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</si>
  <si>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</si>
  <si>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</si>
  <si>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</si>
  <si>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</si>
  <si>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</si>
  <si>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</si>
  <si>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</si>
  <si>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</si>
  <si>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</si>
  <si>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</si>
  <si>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</si>
  <si>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</si>
  <si>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</si>
  <si>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</si>
  <si>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</si>
  <si>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</si>
  <si>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</si>
  <si>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</si>
  <si>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</si>
  <si>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</si>
  <si>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</si>
  <si>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</si>
  <si>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</si>
  <si>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</si>
  <si>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</si>
  <si>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</si>
  <si>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</si>
  <si>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</si>
  <si>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</si>
  <si>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</si>
  <si>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</si>
  <si>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</si>
  <si>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</si>
  <si>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</si>
  <si>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</si>
  <si>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</si>
  <si>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</si>
  <si>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</si>
  <si>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</si>
  <si>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</si>
  <si>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</si>
  <si>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</si>
  <si>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</si>
  <si>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</si>
  <si>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</si>
  <si>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</si>
  <si>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</si>
  <si>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</si>
  <si>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</si>
  <si>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</si>
  <si>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</si>
  <si>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</si>
  <si>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</si>
  <si>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</si>
  <si>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</si>
  <si>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</si>
  <si>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</si>
  <si>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</si>
  <si>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</si>
  <si>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</si>
  <si>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</si>
  <si>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</si>
  <si>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</si>
  <si>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</si>
  <si>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</si>
  <si>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</si>
  <si>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</si>
  <si>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</si>
  <si>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</si>
  <si>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</si>
  <si>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</si>
  <si>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</si>
  <si>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</si>
  <si>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</si>
  <si>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</si>
  <si>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</si>
  <si>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</si>
  <si>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</si>
  <si>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</si>
  <si>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</si>
  <si>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</si>
  <si>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</si>
  <si>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</si>
  <si>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</si>
  <si>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</si>
  <si>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</si>
  <si>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</si>
  <si>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</si>
  <si>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</si>
  <si>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</si>
  <si>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</si>
  <si>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</si>
  <si>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</si>
  <si>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</si>
  <si>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</si>
  <si>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</si>
  <si>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</si>
  <si>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</si>
  <si>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</si>
  <si>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</si>
  <si>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</si>
  <si>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</si>
  <si>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</si>
  <si>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</si>
  <si>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</si>
  <si>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</si>
  <si>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</si>
  <si>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</si>
  <si>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</si>
  <si>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</si>
  <si>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</si>
  <si>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</si>
  <si>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</si>
  <si>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</si>
  <si>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</si>
  <si>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</si>
  <si>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</si>
  <si>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</si>
  <si>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</si>
  <si>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</si>
  <si>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</si>
  <si>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</si>
  <si>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</si>
  <si>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</si>
  <si>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</si>
  <si>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</si>
  <si>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</si>
  <si>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</si>
  <si>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</si>
  <si>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</si>
  <si>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</si>
  <si>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</si>
  <si>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</si>
  <si>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</si>
  <si>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</si>
  <si>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</si>
  <si>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</si>
  <si>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</si>
  <si>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</si>
  <si>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</si>
  <si>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</si>
  <si>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</si>
  <si>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</si>
  <si>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</si>
  <si>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</si>
  <si>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</si>
  <si>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</si>
  <si>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</si>
  <si>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</si>
  <si>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</si>
  <si>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</si>
  <si>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</si>
  <si>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</si>
  <si>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</si>
  <si>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</si>
  <si>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</si>
  <si>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</si>
  <si>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</si>
  <si>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</si>
  <si>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</si>
  <si>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</si>
  <si>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</si>
  <si>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</si>
  <si>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</si>
  <si>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</si>
  <si>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</si>
  <si>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</si>
  <si>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</si>
  <si>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</si>
  <si>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</si>
  <si>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</si>
  <si>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</si>
  <si>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</si>
  <si>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</si>
  <si>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</si>
  <si>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</si>
  <si>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</si>
  <si>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</si>
  <si>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</si>
  <si>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</si>
  <si>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</si>
  <si>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</si>
  <si>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</si>
  <si>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</si>
  <si>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</si>
  <si>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</si>
  <si>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</si>
  <si>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</si>
  <si>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</si>
  <si>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</si>
  <si>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</si>
  <si>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</si>
  <si>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</si>
  <si>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</si>
  <si>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</si>
  <si>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</si>
  <si>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</si>
  <si>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</si>
  <si>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</si>
  <si>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</si>
  <si>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</si>
  <si>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</si>
  <si>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</si>
  <si>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</si>
  <si>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</si>
  <si>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</si>
  <si>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</si>
  <si>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</si>
  <si>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</si>
  <si>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</si>
  <si>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</si>
  <si>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</si>
  <si>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</si>
  <si>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</si>
  <si>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</si>
  <si>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</si>
  <si>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</si>
  <si>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</si>
  <si>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</si>
  <si>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</si>
  <si>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</si>
  <si>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</si>
  <si>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</si>
  <si>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</si>
  <si>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</si>
  <si>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</si>
  <si>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</si>
  <si>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</si>
  <si>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</si>
  <si>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</si>
  <si>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</si>
  <si>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</si>
  <si>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</si>
  <si>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</si>
  <si>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</si>
  <si>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</si>
  <si>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</si>
  <si>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</si>
  <si>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</si>
  <si>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</si>
  <si>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</si>
  <si>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</si>
  <si>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</si>
  <si>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</si>
  <si>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</si>
  <si>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</si>
  <si>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</si>
  <si>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</si>
  <si>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</si>
  <si>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</si>
  <si>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</si>
  <si>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</si>
  <si>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</si>
  <si>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</si>
  <si>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</si>
  <si>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</si>
  <si>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</si>
  <si>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</si>
  <si>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</si>
  <si>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</si>
  <si>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</si>
  <si>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</si>
  <si>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</si>
  <si>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</si>
  <si>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</si>
  <si>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</si>
  <si>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</si>
  <si>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</si>
  <si>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</si>
  <si>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</si>
  <si>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</si>
  <si>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</si>
  <si>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</si>
  <si>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</si>
  <si>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</si>
  <si>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</si>
  <si>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</si>
  <si>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</si>
  <si>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</si>
  <si>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</si>
  <si>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</si>
  <si>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</si>
  <si>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</si>
  <si>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</si>
  <si>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</si>
  <si>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</si>
  <si>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</si>
  <si>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</si>
  <si>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</si>
  <si>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</si>
  <si>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</si>
  <si>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</si>
  <si>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</si>
  <si>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</si>
  <si>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</si>
  <si>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</si>
  <si>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</si>
  <si>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</si>
  <si>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</si>
  <si>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</si>
  <si>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</si>
  <si>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</si>
  <si>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</si>
  <si>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</si>
  <si>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</si>
  <si>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</si>
  <si>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</si>
  <si>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</si>
  <si>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</si>
  <si>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</si>
  <si>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</si>
  <si>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</si>
  <si>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</si>
  <si>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</si>
  <si>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</si>
  <si>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</si>
  <si>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</si>
  <si>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</si>
  <si>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</si>
  <si>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</si>
  <si>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</si>
  <si>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</si>
  <si>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</si>
  <si>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</si>
  <si>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</si>
  <si>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</si>
  <si>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</si>
  <si>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</si>
  <si>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</si>
  <si>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</si>
  <si>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</si>
  <si>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</si>
  <si>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</si>
  <si>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</si>
  <si>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</si>
  <si>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</si>
  <si>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</si>
  <si>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</si>
  <si>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</si>
  <si>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</si>
  <si>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</si>
  <si>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</si>
  <si>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</si>
  <si>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</si>
  <si>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</si>
  <si>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</si>
  <si>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</si>
  <si>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</si>
  <si>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</si>
  <si>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</si>
  <si>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</si>
  <si>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</si>
  <si>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</si>
  <si>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</si>
  <si>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</si>
  <si>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</si>
  <si>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</si>
  <si>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</si>
  <si>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</si>
  <si>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</si>
  <si>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</si>
  <si>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</si>
  <si>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</si>
  <si>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</si>
  <si>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</si>
  <si>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</si>
  <si>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</si>
  <si>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</si>
  <si>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</si>
  <si>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</si>
  <si>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</si>
  <si>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</si>
  <si>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</si>
  <si>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</si>
  <si>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</si>
  <si>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</si>
  <si>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</si>
  <si>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</si>
  <si>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</si>
  <si>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</si>
  <si>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</si>
  <si>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</si>
  <si>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</si>
  <si>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</si>
  <si>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</si>
  <si>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</si>
  <si>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</si>
  <si>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</si>
  <si>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</si>
  <si>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</si>
  <si>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</si>
  <si>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</si>
  <si>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</si>
  <si>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</si>
  <si>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</si>
  <si>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</si>
  <si>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</si>
  <si>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</si>
  <si>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</si>
  <si>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</si>
  <si>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</si>
  <si>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</si>
  <si>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</si>
  <si>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</si>
  <si>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</si>
  <si>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</si>
  <si>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</si>
  <si>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</si>
  <si>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</si>
  <si>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</si>
  <si>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</si>
  <si>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</si>
  <si>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</si>
  <si>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</si>
  <si>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</si>
  <si>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</si>
  <si>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</si>
  <si>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</si>
  <si>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</si>
  <si>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</si>
  <si>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</si>
  <si>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</si>
  <si>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</si>
  <si>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</si>
  <si>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</si>
  <si>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</si>
  <si>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</si>
  <si>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</si>
  <si>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</si>
  <si>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</si>
  <si>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</si>
  <si>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</si>
  <si>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</si>
  <si>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</si>
  <si>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</si>
  <si>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</si>
  <si>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</si>
  <si>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</si>
  <si>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</si>
  <si>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</si>
  <si>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</si>
  <si>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</si>
  <si>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</si>
  <si>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</si>
  <si>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</si>
  <si>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</si>
  <si>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</si>
  <si>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</si>
  <si>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</si>
  <si>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</si>
  <si>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</si>
  <si>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</si>
  <si>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</si>
  <si>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</si>
  <si>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</si>
  <si>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</si>
  <si>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</si>
  <si>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</si>
  <si>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</si>
  <si>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</si>
  <si>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</si>
  <si>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</si>
  <si>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</si>
  <si>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</si>
  <si>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</si>
  <si>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</si>
  <si>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</si>
  <si>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</si>
  <si>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</si>
  <si>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</si>
  <si>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</si>
  <si>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</si>
  <si>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</si>
  <si>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</si>
  <si>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</si>
  <si>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</si>
  <si>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</si>
  <si>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</si>
  <si>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</si>
  <si>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</si>
  <si>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</si>
  <si>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</si>
  <si>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</si>
  <si>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</si>
  <si>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</si>
  <si>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</si>
  <si>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</si>
  <si>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</si>
  <si>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</si>
  <si>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</si>
  <si>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</si>
  <si>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</si>
  <si>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</si>
  <si>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</si>
  <si>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</si>
  <si>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</si>
  <si>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</si>
  <si>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</si>
  <si>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</si>
  <si>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</si>
  <si>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</si>
  <si>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</si>
  <si>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</si>
  <si>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</si>
  <si>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</si>
  <si>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</si>
  <si>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</si>
  <si>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</si>
  <si>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</si>
  <si>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</si>
  <si>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</si>
  <si>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</si>
  <si>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</si>
  <si>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</si>
  <si>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</si>
  <si>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</si>
  <si>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</si>
  <si>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</si>
  <si>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</si>
  <si>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</si>
  <si>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</si>
  <si>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</si>
  <si>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</si>
  <si>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</si>
  <si>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</si>
  <si>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</si>
  <si>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</si>
  <si>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</si>
  <si>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</si>
  <si>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</si>
  <si>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</si>
  <si>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</si>
  <si>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</si>
  <si>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</si>
  <si>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</si>
  <si>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</si>
  <si>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</si>
  <si>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</si>
  <si>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</si>
  <si>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</si>
  <si>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</si>
  <si>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</si>
  <si>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</si>
  <si>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</si>
  <si>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</si>
  <si>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</si>
  <si>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</si>
  <si>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</si>
  <si>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</si>
  <si>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</si>
  <si>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</si>
  <si>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</si>
  <si>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</si>
  <si>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</si>
  <si>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</si>
  <si>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</si>
  <si>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</si>
  <si>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</si>
  <si>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</si>
  <si>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</si>
  <si>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</si>
  <si>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</si>
  <si>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</si>
  <si>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</si>
  <si>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</si>
  <si>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</si>
  <si>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</si>
  <si>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</si>
  <si>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</si>
  <si>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</si>
  <si>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</si>
  <si>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</si>
  <si>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</si>
  <si>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</si>
  <si>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</si>
  <si>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</si>
  <si>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</si>
  <si>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</si>
  <si>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</si>
  <si>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</si>
  <si>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</si>
  <si>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</si>
  <si>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</si>
  <si>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</si>
  <si>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</si>
  <si>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</si>
  <si>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</si>
  <si>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</si>
  <si>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</si>
  <si>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</si>
  <si>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</si>
  <si>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</si>
  <si>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</si>
  <si>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</si>
  <si>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</si>
  <si>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</si>
  <si>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</si>
  <si>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</si>
  <si>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</si>
  <si>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</si>
  <si>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</si>
  <si>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</si>
  <si>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</si>
  <si>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</si>
  <si>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</si>
  <si>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</si>
  <si>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</si>
  <si>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</si>
  <si>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</si>
  <si>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</si>
  <si>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</si>
  <si>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</si>
  <si>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</si>
  <si>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</si>
  <si>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</si>
  <si>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</si>
  <si>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</si>
  <si>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</si>
  <si>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</si>
  <si>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</si>
  <si>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</si>
  <si>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</si>
  <si>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</si>
  <si>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</si>
  <si>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</si>
  <si>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</si>
  <si>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</si>
  <si>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</si>
  <si>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</si>
  <si>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</si>
  <si>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</si>
  <si>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</si>
  <si>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</si>
  <si>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</si>
  <si>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</si>
  <si>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</si>
  <si>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</si>
  <si>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</si>
  <si>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</si>
  <si>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</si>
  <si>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</si>
  <si>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</si>
  <si>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</si>
  <si>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</si>
  <si>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</si>
  <si>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</si>
  <si>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</si>
  <si>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</si>
  <si>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</si>
  <si>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</si>
  <si>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</si>
  <si>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</si>
  <si>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</si>
  <si>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</si>
  <si>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</si>
  <si>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</si>
  <si>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</si>
  <si>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</si>
  <si>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</si>
  <si>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</si>
  <si>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</si>
  <si>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</si>
  <si>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</si>
  <si>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</si>
  <si>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</si>
  <si>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</si>
  <si>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</si>
  <si>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</si>
  <si>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</si>
  <si>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</si>
  <si>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</si>
  <si>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</si>
  <si>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</si>
  <si>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</si>
  <si>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</si>
  <si>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</si>
  <si>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</si>
  <si>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</si>
  <si>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</si>
  <si>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</si>
  <si>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</si>
  <si>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</si>
  <si>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</si>
  <si>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</si>
  <si>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</si>
  <si>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</si>
  <si>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</si>
  <si>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</si>
  <si>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</si>
  <si>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</si>
  <si>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</si>
  <si>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</si>
  <si>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</si>
  <si>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</si>
  <si>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</si>
  <si>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</si>
  <si>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</si>
  <si>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</si>
  <si>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</si>
  <si>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</si>
  <si>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</si>
  <si>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</si>
  <si>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</si>
  <si>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</si>
  <si>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</si>
  <si>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</si>
  <si>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</si>
  <si>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</si>
  <si>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</si>
  <si>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</si>
  <si>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</si>
  <si>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</si>
  <si>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</si>
  <si>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</si>
  <si>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</si>
  <si>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</si>
  <si>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</si>
  <si>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</si>
  <si>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</si>
  <si>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</si>
  <si>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</si>
  <si>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</si>
  <si>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</si>
  <si>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</si>
  <si>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</si>
  <si>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</si>
  <si>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</si>
  <si>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</si>
  <si>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</si>
  <si>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</si>
  <si>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</si>
  <si>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</si>
  <si>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</si>
  <si>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</si>
  <si>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</si>
  <si>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</si>
  <si>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</si>
  <si>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</si>
  <si>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</si>
  <si>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</si>
  <si>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</si>
  <si>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</si>
  <si>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</si>
  <si>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</si>
  <si>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</si>
  <si>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</si>
  <si>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</si>
  <si>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</si>
  <si>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</si>
  <si>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</si>
  <si>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</si>
  <si>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</si>
  <si>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</si>
  <si>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</si>
  <si>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</si>
  <si>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</si>
  <si>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</si>
  <si>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</si>
  <si>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</si>
  <si>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</si>
  <si>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</si>
  <si>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</si>
  <si>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</si>
  <si>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</si>
  <si>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</si>
  <si>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</si>
  <si>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</si>
  <si>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</si>
  <si>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</si>
  <si>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</si>
  <si>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</si>
  <si>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</si>
  <si>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</si>
  <si>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</si>
  <si>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</si>
  <si>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</si>
  <si>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</si>
  <si>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</si>
  <si>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</si>
  <si>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</si>
  <si>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</si>
  <si>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</si>
  <si>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</si>
  <si>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</si>
  <si>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</si>
  <si>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</si>
  <si>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</si>
  <si>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</si>
  <si>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</si>
  <si>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</si>
  <si>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</si>
  <si>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</si>
  <si>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</si>
  <si>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</si>
  <si>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</si>
  <si>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</si>
  <si>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</si>
  <si>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</si>
  <si>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</si>
  <si>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</si>
  <si>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</si>
  <si>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</si>
  <si>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</si>
  <si>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</si>
  <si>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</si>
  <si>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</si>
  <si>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</si>
  <si>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</si>
  <si>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</si>
  <si>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</si>
  <si>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</si>
  <si>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</si>
  <si>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</si>
  <si>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</si>
  <si>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</si>
  <si>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</si>
  <si>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</si>
  <si>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</si>
  <si>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</si>
  <si>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</si>
  <si>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</si>
  <si>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</si>
  <si>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</si>
  <si>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</si>
  <si>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</si>
  <si>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</si>
  <si>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</si>
  <si>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</si>
  <si>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</si>
  <si>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</si>
  <si>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</si>
  <si>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</si>
  <si>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</si>
  <si>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</si>
  <si>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</si>
  <si>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</si>
  <si>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</si>
  <si>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</si>
  <si>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</si>
  <si>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</si>
  <si>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</si>
  <si>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</si>
  <si>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</si>
  <si>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</si>
  <si>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</si>
  <si>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</si>
  <si>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</si>
  <si>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</si>
  <si>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</si>
  <si>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</si>
  <si>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</si>
  <si>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</si>
  <si>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</si>
  <si>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</si>
  <si>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</si>
  <si>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</si>
  <si>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</si>
  <si>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</si>
  <si>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</si>
  <si>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</si>
  <si>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</si>
  <si>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</si>
  <si>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</si>
  <si>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</si>
  <si>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</si>
  <si>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</si>
  <si>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</si>
  <si>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</si>
  <si>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</si>
  <si>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</si>
  <si>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</si>
  <si>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</si>
  <si>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</si>
  <si>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</si>
  <si>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</si>
  <si>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</si>
  <si>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</si>
  <si>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</si>
  <si>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</si>
  <si>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</si>
  <si>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</si>
  <si>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</si>
  <si>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</si>
  <si>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</si>
  <si>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</si>
  <si>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</si>
  <si>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</si>
  <si>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</si>
  <si>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</si>
  <si>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</si>
  <si>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</si>
  <si>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</si>
  <si>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</si>
  <si>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</si>
  <si>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</si>
  <si>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</si>
  <si>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</si>
  <si>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</si>
  <si>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</si>
  <si>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</si>
  <si>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</si>
  <si>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</si>
  <si>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</si>
  <si>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</si>
  <si>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</si>
  <si>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</si>
  <si>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</si>
  <si>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</si>
  <si>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</si>
  <si>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</si>
  <si>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</si>
  <si>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</si>
  <si>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</si>
  <si>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</si>
  <si>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</si>
  <si>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</si>
  <si>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</si>
  <si>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</si>
  <si>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</si>
  <si>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</si>
  <si>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</si>
  <si>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</si>
  <si>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</si>
  <si>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</si>
  <si>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</si>
  <si>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</si>
  <si>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</si>
  <si>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</si>
  <si>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</si>
  <si>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</si>
  <si>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</si>
  <si>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</si>
  <si>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</si>
  <si>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</si>
  <si>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</si>
  <si>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</si>
  <si>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</si>
  <si>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</si>
  <si>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</si>
  <si>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</si>
  <si>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</si>
  <si>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</si>
  <si>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</si>
  <si>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</si>
  <si>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</si>
  <si>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</si>
  <si>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</si>
  <si>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</si>
  <si>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</si>
  <si>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</si>
  <si>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</si>
  <si>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</si>
  <si>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</si>
  <si>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</si>
  <si>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</si>
  <si>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</si>
  <si>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</si>
  <si>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</si>
  <si>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</si>
  <si>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</si>
  <si>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</si>
  <si>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</si>
  <si>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</si>
  <si>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</si>
  <si>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</si>
  <si>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</si>
  <si>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</si>
  <si>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</si>
  <si>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</si>
  <si>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</si>
  <si>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</si>
  <si>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</si>
  <si>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</si>
  <si>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</si>
  <si>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</si>
  <si>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</si>
  <si>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</si>
  <si>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</si>
  <si>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</si>
  <si>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</si>
  <si>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</si>
  <si>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</si>
  <si>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</si>
  <si>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</si>
  <si>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</si>
  <si>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</si>
  <si>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</si>
  <si>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</si>
  <si>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</si>
  <si>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</si>
  <si>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</si>
  <si>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</si>
  <si>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</si>
  <si>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</si>
  <si>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</si>
  <si>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</si>
  <si>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</si>
  <si>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</si>
  <si>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</si>
  <si>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</si>
  <si>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</si>
  <si>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</si>
  <si>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</si>
  <si>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</si>
  <si>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</si>
  <si>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</si>
  <si>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</si>
  <si>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</si>
  <si>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</si>
  <si>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</si>
  <si>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</si>
  <si>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</si>
  <si>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</si>
  <si>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</si>
  <si>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</si>
  <si>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</si>
  <si>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</si>
  <si>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</si>
  <si>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</si>
  <si>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</si>
  <si>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</si>
  <si>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</si>
  <si>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</si>
  <si>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</si>
  <si>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</si>
  <si>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</si>
  <si>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</si>
  <si>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</si>
  <si>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</si>
  <si>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</si>
  <si>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</si>
  <si>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</si>
  <si>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</si>
  <si>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</si>
  <si>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</si>
  <si>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</si>
  <si>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</si>
  <si>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</si>
  <si>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</si>
  <si>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</si>
  <si>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</si>
  <si>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</si>
  <si>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</si>
  <si>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</si>
  <si>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</si>
  <si>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</si>
  <si>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</si>
  <si>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</si>
  <si>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</si>
  <si>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</si>
  <si>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</si>
  <si>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</si>
  <si>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</si>
  <si>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</si>
  <si>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</si>
  <si>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</si>
  <si>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</si>
  <si>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</si>
  <si>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</si>
  <si>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</si>
  <si>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</si>
  <si>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</si>
  <si>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</si>
  <si>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</si>
  <si>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</si>
  <si>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</si>
  <si>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</si>
  <si>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</si>
  <si>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</si>
  <si>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</si>
  <si>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</si>
  <si>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</si>
  <si>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</si>
  <si>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</si>
  <si>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</si>
  <si>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</si>
  <si>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</si>
  <si>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</si>
  <si>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</si>
  <si>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</si>
  <si>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</si>
  <si>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</si>
  <si>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</si>
  <si>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</si>
  <si>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</si>
  <si>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</si>
  <si>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</si>
  <si>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</si>
  <si>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</si>
  <si>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</si>
  <si>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</si>
  <si>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</si>
  <si>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</si>
  <si>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</si>
  <si>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</si>
  <si>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</si>
  <si>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</si>
  <si>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</si>
  <si>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</si>
  <si>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</si>
  <si>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</si>
  <si>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</si>
  <si>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</si>
  <si>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</si>
  <si>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</si>
  <si>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</si>
  <si>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</si>
  <si>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</si>
  <si>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</si>
  <si>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</si>
  <si>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</si>
  <si>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</si>
  <si>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</si>
  <si>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</si>
  <si>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</si>
  <si>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</si>
  <si>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</si>
  <si>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</si>
  <si>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</si>
  <si>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</si>
  <si>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</si>
  <si>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</si>
  <si>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</si>
  <si>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</si>
  <si>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</si>
  <si>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</si>
  <si>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</si>
  <si>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</si>
  <si>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</si>
  <si>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</si>
  <si>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</si>
  <si>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</si>
  <si>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</si>
  <si>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</si>
  <si>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</si>
  <si>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</si>
  <si>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</si>
  <si>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</si>
  <si>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</si>
  <si>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</si>
  <si>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</si>
  <si>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</si>
  <si>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</si>
  <si>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</si>
  <si>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</si>
  <si>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</si>
  <si>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</si>
  <si>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</si>
  <si>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</si>
  <si>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</si>
  <si>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</si>
  <si>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</si>
  <si>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</si>
  <si>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</si>
  <si>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</si>
  <si>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</si>
  <si>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</si>
  <si>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</si>
  <si>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</si>
  <si>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</si>
  <si>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</si>
  <si>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</si>
  <si>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</si>
  <si>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</si>
  <si>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</si>
  <si>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</si>
  <si>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</si>
  <si>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</si>
  <si>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</si>
  <si>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</si>
  <si>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</si>
  <si>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</si>
  <si>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</si>
  <si>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</si>
  <si>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</si>
  <si>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</si>
  <si>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</si>
  <si>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</si>
  <si>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</si>
  <si>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</si>
  <si>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</si>
  <si>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</si>
  <si>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</si>
  <si>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</si>
  <si>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</si>
  <si>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</si>
  <si>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</si>
  <si>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</si>
  <si>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</si>
  <si>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</si>
  <si>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</si>
  <si>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</si>
  <si>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</si>
  <si>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</si>
  <si>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</si>
  <si>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</si>
  <si>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</si>
  <si>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</si>
  <si>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</si>
  <si>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</si>
  <si>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</si>
  <si>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</si>
  <si>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</si>
  <si>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</si>
  <si>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</si>
  <si>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</si>
  <si>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</si>
  <si>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</si>
  <si>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</si>
  <si>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</si>
  <si>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</si>
  <si>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</si>
  <si>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</si>
  <si>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</si>
  <si>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</si>
  <si>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</si>
  <si>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</si>
  <si>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</si>
  <si>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</si>
  <si>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</si>
  <si>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</si>
  <si>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</si>
  <si>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</si>
  <si>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</si>
  <si>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</si>
  <si>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</si>
  <si>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</si>
  <si>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</si>
  <si>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</si>
  <si>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</si>
  <si>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</si>
  <si>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</si>
  <si>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</si>
  <si>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</si>
  <si>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</si>
  <si>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</si>
  <si>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</si>
  <si>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</si>
  <si>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</si>
  <si>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</si>
  <si>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</si>
  <si>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</si>
  <si>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</si>
  <si>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</si>
  <si>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</si>
  <si>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</si>
  <si>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</si>
  <si>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</si>
  <si>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</si>
  <si>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</si>
  <si>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</si>
  <si>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</si>
  <si>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</si>
  <si>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</si>
  <si>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</si>
  <si>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</si>
  <si>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</si>
  <si>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</si>
  <si>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</si>
  <si>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</si>
  <si>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</si>
  <si>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</si>
  <si>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</si>
  <si>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</si>
  <si>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</si>
  <si>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</si>
  <si>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</si>
  <si>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</si>
  <si>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</si>
  <si>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</si>
  <si>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</si>
  <si>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</si>
  <si>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</si>
  <si>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</si>
  <si>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</si>
  <si>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</si>
  <si>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</si>
  <si>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</si>
  <si>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</si>
  <si>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</si>
  <si>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</si>
  <si>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</si>
  <si>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</si>
  <si>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</si>
  <si>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</si>
  <si>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</si>
  <si>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</si>
  <si>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</si>
  <si>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</si>
  <si>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</si>
  <si>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</si>
  <si>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</si>
  <si>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</si>
  <si>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</si>
  <si>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</si>
  <si>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</si>
  <si>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</si>
  <si>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</si>
  <si>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</si>
  <si>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</si>
  <si>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</si>
  <si>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</si>
  <si>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</si>
  <si>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</si>
  <si>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</si>
  <si>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</si>
  <si>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</si>
  <si>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</si>
  <si>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</si>
  <si>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</si>
  <si>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</si>
  <si>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</si>
  <si>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</si>
  <si>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</si>
  <si>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</si>
  <si>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</si>
  <si>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</si>
  <si>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</si>
  <si>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</si>
  <si>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</si>
  <si>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</si>
  <si>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</si>
  <si>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</si>
  <si>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</si>
  <si>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</si>
  <si>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</si>
  <si>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</si>
  <si>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</si>
  <si>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</si>
  <si>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</si>
  <si>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</si>
  <si>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</si>
  <si>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</si>
  <si>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</si>
  <si>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</si>
  <si>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</si>
  <si>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</si>
  <si>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</si>
  <si>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</si>
  <si>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</si>
  <si>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</si>
  <si>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</si>
  <si>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</si>
  <si>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</si>
  <si>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</si>
  <si>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</si>
  <si>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</si>
  <si>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</si>
  <si>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</si>
  <si>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</si>
  <si>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</si>
  <si>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</si>
  <si>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</si>
  <si>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</si>
  <si>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</si>
  <si>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</si>
  <si>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</si>
  <si>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</si>
  <si>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</si>
  <si>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</si>
  <si>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</si>
  <si>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</si>
  <si>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</si>
  <si>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</si>
  <si>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</si>
  <si>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</si>
  <si>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</si>
  <si>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</si>
  <si>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</si>
  <si>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</si>
  <si>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</si>
  <si>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</si>
  <si>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</si>
  <si>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</si>
  <si>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</si>
  <si>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</si>
  <si>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</si>
  <si>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</si>
  <si>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</si>
  <si>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</si>
  <si>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</si>
  <si>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</si>
  <si>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</si>
  <si>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</si>
  <si>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</si>
  <si>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</si>
  <si>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</si>
  <si>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</si>
  <si>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</si>
  <si>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</si>
  <si>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</si>
  <si>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</si>
  <si>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</si>
  <si>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</si>
  <si>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</si>
  <si>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</si>
  <si>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</si>
  <si>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</si>
  <si>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</si>
  <si>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</si>
  <si>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</si>
  <si>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</si>
  <si>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</si>
  <si>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</si>
  <si>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</si>
  <si>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</si>
  <si>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</si>
  <si>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</si>
  <si>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</si>
  <si>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</si>
  <si>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</si>
  <si>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</si>
  <si>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</si>
  <si>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</si>
  <si>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</si>
  <si>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</si>
  <si>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</si>
  <si>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</si>
  <si>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</si>
  <si>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</si>
  <si>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</si>
  <si>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</si>
  <si>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</si>
  <si>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</si>
  <si>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</si>
  <si>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</si>
  <si>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</si>
  <si>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</si>
  <si>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</si>
  <si>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</si>
  <si>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</si>
  <si>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</si>
  <si>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</si>
  <si>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</si>
  <si>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</si>
  <si>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</si>
  <si>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</si>
  <si>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</si>
  <si>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</si>
  <si>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</si>
  <si>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</si>
  <si>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</si>
  <si>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</si>
  <si>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</si>
  <si>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</si>
  <si>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</si>
  <si>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</si>
  <si>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</si>
  <si>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</si>
  <si>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</si>
  <si>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</si>
  <si>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</si>
  <si>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</si>
  <si>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</si>
  <si>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</si>
  <si>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</si>
  <si>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</si>
  <si>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</si>
  <si>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</si>
  <si>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</si>
  <si>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</si>
  <si>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</si>
  <si>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</si>
  <si>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</si>
  <si>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</si>
  <si>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</si>
  <si>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</si>
  <si>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</si>
  <si>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</si>
  <si>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</si>
  <si>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</si>
  <si>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</si>
  <si>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</si>
  <si>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</si>
  <si>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</si>
  <si>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</si>
  <si>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</si>
  <si>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</si>
  <si>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</si>
  <si>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</si>
  <si>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</si>
  <si>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</si>
  <si>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</si>
  <si>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</si>
  <si>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</si>
  <si>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</si>
  <si>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</si>
  <si>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</si>
  <si>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</si>
  <si>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</si>
  <si>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</si>
  <si>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</si>
  <si>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</si>
  <si>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</si>
  <si>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</si>
  <si>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</si>
  <si>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</si>
  <si>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</si>
  <si>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</si>
  <si>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</si>
  <si>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</si>
  <si>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</si>
  <si>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</si>
  <si>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</si>
  <si>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</si>
  <si>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</si>
  <si>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</si>
  <si>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</si>
  <si>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</si>
  <si>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</si>
  <si>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</si>
  <si>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</si>
  <si>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</si>
  <si>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</si>
  <si>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</si>
  <si>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</si>
  <si>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</si>
  <si>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</si>
  <si>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</si>
  <si>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</si>
  <si>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</si>
  <si>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</si>
  <si>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</si>
  <si>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</si>
  <si>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</si>
  <si>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</si>
  <si>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</si>
  <si>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</si>
  <si>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</si>
  <si>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</si>
  <si>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</si>
  <si>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</si>
  <si>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</si>
  <si>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</si>
  <si>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</si>
  <si>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</si>
  <si>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</si>
  <si>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</si>
  <si>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</si>
  <si>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</si>
  <si>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</si>
  <si>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</si>
  <si>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</si>
  <si>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</si>
  <si>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</si>
  <si>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</si>
  <si>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</si>
  <si>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</si>
  <si>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</si>
  <si>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</si>
  <si>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</si>
  <si>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</si>
  <si>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</si>
  <si>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</si>
  <si>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</si>
  <si>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</si>
  <si>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</si>
  <si>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</si>
  <si>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</si>
  <si>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</si>
  <si>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</si>
  <si>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</si>
  <si>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</si>
  <si>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</si>
  <si>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</si>
  <si>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</si>
  <si>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</si>
  <si>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</si>
  <si>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</si>
  <si>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</si>
  <si>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</si>
  <si>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</si>
  <si>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</si>
  <si>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</si>
  <si>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</si>
  <si>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</si>
  <si>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</si>
  <si>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</si>
  <si>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</si>
  <si>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</si>
  <si>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</si>
  <si>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</si>
  <si>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</si>
  <si>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</si>
  <si>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</si>
  <si>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</si>
  <si>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</si>
  <si>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</si>
  <si>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</si>
  <si>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</si>
  <si>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</si>
  <si>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</si>
  <si>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</si>
  <si>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</si>
  <si>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</si>
  <si>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</si>
  <si>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</si>
  <si>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</si>
  <si>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</si>
  <si>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</si>
  <si>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</si>
  <si>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</si>
  <si>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</si>
  <si>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</si>
  <si>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</si>
  <si>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</si>
  <si>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</si>
  <si>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</si>
  <si>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</si>
  <si>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</si>
  <si>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</si>
  <si>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</si>
  <si>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</si>
  <si>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</si>
  <si>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</si>
  <si>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</si>
  <si>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</si>
  <si>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</si>
  <si>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</si>
  <si>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</si>
  <si>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</si>
  <si>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</si>
  <si>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</si>
  <si>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</si>
  <si>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</si>
  <si>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</si>
  <si>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</si>
  <si>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</si>
  <si>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</si>
  <si>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</si>
  <si>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</si>
  <si>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</si>
  <si>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</si>
  <si>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</si>
  <si>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</si>
  <si>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</si>
  <si>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</si>
  <si>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</si>
  <si>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</si>
  <si>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</si>
  <si>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</si>
  <si>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</si>
  <si>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</si>
  <si>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</si>
  <si>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</si>
  <si>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</si>
  <si>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</si>
  <si>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</si>
  <si>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</si>
  <si>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</si>
  <si>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</si>
  <si>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</si>
  <si>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</si>
  <si>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</si>
  <si>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</si>
  <si>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</si>
  <si>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</si>
  <si>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</si>
  <si>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</si>
  <si>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</si>
  <si>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</si>
  <si>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</si>
  <si>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</si>
  <si>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</si>
  <si>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</si>
  <si>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</si>
  <si>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</si>
  <si>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</si>
  <si>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</si>
  <si>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</si>
  <si>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</si>
  <si>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</si>
  <si>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</si>
  <si>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</si>
  <si>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</si>
  <si>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</si>
  <si>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</si>
  <si>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</si>
  <si>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</si>
  <si>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</si>
  <si>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</si>
  <si>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</si>
  <si>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</si>
  <si>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</si>
  <si>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</si>
  <si>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</si>
  <si>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</si>
  <si>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</si>
  <si>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</si>
  <si>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</si>
  <si>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</si>
  <si>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</si>
  <si>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</si>
  <si>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</si>
  <si>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</si>
  <si>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</si>
  <si>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</si>
  <si>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</si>
  <si>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</si>
  <si>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</si>
  <si>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</si>
  <si>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</si>
  <si>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</si>
  <si>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</si>
  <si>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</si>
  <si>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</si>
  <si>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</si>
  <si>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</si>
  <si>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</si>
  <si>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</si>
  <si>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</si>
  <si>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</si>
  <si>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</si>
  <si>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</si>
  <si>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</si>
  <si>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</si>
  <si>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</si>
  <si>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</si>
  <si>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</si>
  <si>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</si>
  <si>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</si>
  <si>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</si>
  <si>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</si>
  <si>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</si>
  <si>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</si>
  <si>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</si>
  <si>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</si>
  <si>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</si>
  <si>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</si>
  <si>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</si>
  <si>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</si>
  <si>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</si>
  <si>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</si>
  <si>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</si>
  <si>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</si>
  <si>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</si>
  <si>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</si>
  <si>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</si>
  <si>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</si>
  <si>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</si>
  <si>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</si>
  <si>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</si>
  <si>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</si>
  <si>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</si>
  <si>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</si>
  <si>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</si>
  <si>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</si>
  <si>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</si>
  <si>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</si>
  <si>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</si>
  <si>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</si>
  <si>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</si>
  <si>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</si>
  <si>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</si>
  <si>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</si>
  <si>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</si>
  <si>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</si>
  <si>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</si>
  <si>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</si>
  <si>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</si>
  <si>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</si>
  <si>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</si>
  <si>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</si>
  <si>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</si>
  <si>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</si>
  <si>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</si>
  <si>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</si>
  <si>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</si>
  <si>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</si>
  <si>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</si>
  <si>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</si>
  <si>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</si>
  <si>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</si>
  <si>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</si>
  <si>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</si>
  <si>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</si>
  <si>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</si>
  <si>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</si>
  <si>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</si>
  <si>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</si>
  <si>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</si>
  <si>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</si>
  <si>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</si>
  <si>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</si>
  <si>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</si>
  <si>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</si>
  <si>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</si>
  <si>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</si>
  <si>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</si>
  <si>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</si>
  <si>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</si>
  <si>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</si>
  <si>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</si>
  <si>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</si>
  <si>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</si>
  <si>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</si>
  <si>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</si>
  <si>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</si>
  <si>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</si>
  <si>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</si>
  <si>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</si>
  <si>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</si>
  <si>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</si>
  <si>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</si>
  <si>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</si>
  <si>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</si>
  <si>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</si>
  <si>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</si>
  <si>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</si>
  <si>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</si>
  <si>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</si>
  <si>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</si>
  <si>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</si>
  <si>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</si>
  <si>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</si>
  <si>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</si>
  <si>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</si>
  <si>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</si>
  <si>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</si>
  <si>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</si>
  <si>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</si>
  <si>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</si>
  <si>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</si>
  <si>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</si>
  <si>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</si>
  <si>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</si>
  <si>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</si>
  <si>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</si>
  <si>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</si>
  <si>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</si>
  <si>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</si>
  <si>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</si>
  <si>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</si>
  <si>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</si>
  <si>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</si>
  <si>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</si>
  <si>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</si>
  <si>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</si>
  <si>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</si>
  <si>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</si>
  <si>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</si>
  <si>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</si>
  <si>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</si>
  <si>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</si>
  <si>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</si>
  <si>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</si>
  <si>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</si>
  <si>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</si>
  <si>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</si>
  <si>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</si>
  <si>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</si>
  <si>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</si>
  <si>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</si>
  <si>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</si>
  <si>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</si>
  <si>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</si>
  <si>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</si>
  <si>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</si>
  <si>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</si>
  <si>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</si>
  <si>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</si>
  <si>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</si>
  <si>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</si>
  <si>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</si>
  <si>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</si>
  <si>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</si>
  <si>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</si>
  <si>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</si>
  <si>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</si>
  <si>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</si>
  <si>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</si>
  <si>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</si>
  <si>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</si>
  <si>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</si>
  <si>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</si>
  <si>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</si>
  <si>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</si>
  <si>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</si>
  <si>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</si>
  <si>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</si>
  <si>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</si>
  <si>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</si>
  <si>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</si>
  <si>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</si>
  <si>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</si>
  <si>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</si>
  <si>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</si>
  <si>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</si>
  <si>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</si>
  <si>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</si>
  <si>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</si>
  <si>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</si>
  <si>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</si>
  <si>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</si>
  <si>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</si>
  <si>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</si>
  <si>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</si>
  <si>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</si>
  <si>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</si>
  <si>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</si>
  <si>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</si>
  <si>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</si>
  <si>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</si>
  <si>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</si>
  <si>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</si>
  <si>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</si>
  <si>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</si>
  <si>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</si>
  <si>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</si>
  <si>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</si>
  <si>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</si>
  <si>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</si>
  <si>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</si>
  <si>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</si>
  <si>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</si>
  <si>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</si>
  <si>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</si>
  <si>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</si>
  <si>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</si>
  <si>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</si>
  <si>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</si>
  <si>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</si>
  <si>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</si>
  <si>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</si>
  <si>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</si>
  <si>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</si>
  <si>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</si>
  <si>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</si>
  <si>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</si>
  <si>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</si>
  <si>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</si>
  <si>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</si>
  <si>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</si>
  <si>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</si>
  <si>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</si>
  <si>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</si>
  <si>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</si>
  <si>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</si>
  <si>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</si>
  <si>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</si>
  <si>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</si>
  <si>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</si>
  <si>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</si>
  <si>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</si>
  <si>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</si>
  <si>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</si>
  <si>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</si>
  <si>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</si>
  <si>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</si>
  <si>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</si>
  <si>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</si>
  <si>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</si>
  <si>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</si>
  <si>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</si>
  <si>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</si>
  <si>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</si>
  <si>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</si>
  <si>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</si>
  <si>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</si>
  <si>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</si>
  <si>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</si>
  <si>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</si>
  <si>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</si>
  <si>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</si>
  <si>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</si>
  <si>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</si>
  <si>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</si>
  <si>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</si>
  <si>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</si>
  <si>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</si>
  <si>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</si>
  <si>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</si>
  <si>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</si>
  <si>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</si>
  <si>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</si>
  <si>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</si>
  <si>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</si>
  <si>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</si>
  <si>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</si>
  <si>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</si>
  <si>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</si>
  <si>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</si>
  <si>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</si>
  <si>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</si>
  <si>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</si>
  <si>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</si>
  <si>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</si>
  <si>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</si>
  <si>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</si>
  <si>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</si>
  <si>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</si>
  <si>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</si>
  <si>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</si>
  <si>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</si>
  <si>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</si>
  <si>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</si>
  <si>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</si>
  <si>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</si>
  <si>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</si>
  <si>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</si>
  <si>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</si>
  <si>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</si>
  <si>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</si>
  <si>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</si>
  <si>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</si>
  <si>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</si>
  <si>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</si>
  <si>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</si>
  <si>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</si>
  <si>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</si>
  <si>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</si>
  <si>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</si>
  <si>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</si>
  <si>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</si>
  <si>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</si>
  <si>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</si>
  <si>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</si>
  <si>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</si>
  <si>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</si>
  <si>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</si>
  <si>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</si>
  <si>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</si>
  <si>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</si>
  <si>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</si>
  <si>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</si>
  <si>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</si>
  <si>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</si>
  <si>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</si>
  <si>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</si>
  <si>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</si>
  <si>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</si>
  <si>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</si>
  <si>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</si>
  <si>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</si>
  <si>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</si>
  <si>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</si>
  <si>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</si>
  <si>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</si>
  <si>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</si>
  <si>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</si>
  <si>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</si>
  <si>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</si>
  <si>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</si>
  <si>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</si>
  <si>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</si>
  <si>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</si>
  <si>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</si>
  <si>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</si>
  <si>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</si>
  <si>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</si>
  <si>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</si>
  <si>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</si>
  <si>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</si>
  <si>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</si>
  <si>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</si>
  <si>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</si>
  <si>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</si>
  <si>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</si>
  <si>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</si>
  <si>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</si>
  <si>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</si>
  <si>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</si>
  <si>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</si>
  <si>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</si>
  <si>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</si>
  <si>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</si>
  <si>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</si>
  <si>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</si>
  <si>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</si>
  <si>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</si>
  <si>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</si>
  <si>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</si>
  <si>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</si>
  <si>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</si>
  <si>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</si>
  <si>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</si>
  <si>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</si>
  <si>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</si>
  <si>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</si>
  <si>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</si>
  <si>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</si>
  <si>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</si>
  <si>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</si>
  <si>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</si>
  <si>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</si>
  <si>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</si>
  <si>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</si>
  <si>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</si>
  <si>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</si>
  <si>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</si>
  <si>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</si>
  <si>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</si>
  <si>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</si>
  <si>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</si>
  <si>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</si>
  <si>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</si>
  <si>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</si>
  <si>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</si>
  <si>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</si>
  <si>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</si>
  <si>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</si>
  <si>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</si>
  <si>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</si>
  <si>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</si>
  <si>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</si>
  <si>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</si>
  <si>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</si>
  <si>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</si>
  <si>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</si>
  <si>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</si>
  <si>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</si>
  <si>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</si>
  <si>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</si>
  <si>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</si>
  <si>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</si>
  <si>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</si>
  <si>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</si>
  <si>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</si>
  <si>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</si>
  <si>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</si>
  <si>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</si>
  <si>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</si>
  <si>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</si>
  <si>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</si>
  <si>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</si>
  <si>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</si>
  <si>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</si>
  <si>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</si>
  <si>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</si>
  <si>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</si>
  <si>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</si>
  <si>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</si>
  <si>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</si>
  <si>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</si>
  <si>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</si>
  <si>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</si>
  <si>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</si>
  <si>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</si>
  <si>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</si>
  <si>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</si>
  <si>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</si>
  <si>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</si>
  <si>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</si>
  <si>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</si>
  <si>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</si>
  <si>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</si>
  <si>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</si>
  <si>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</si>
  <si>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</si>
  <si>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</si>
  <si>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</si>
  <si>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</si>
  <si>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</si>
  <si>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</si>
  <si>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</si>
  <si>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</si>
  <si>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</si>
  <si>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</si>
  <si>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</si>
  <si>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</si>
  <si>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</si>
  <si>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</si>
  <si>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</si>
  <si>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</si>
  <si>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</si>
  <si>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</si>
  <si>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</si>
  <si>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</si>
  <si>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</si>
  <si>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</si>
  <si>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</si>
  <si>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</si>
  <si>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</si>
  <si>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</si>
  <si>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</si>
  <si>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</si>
  <si>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</si>
  <si>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</si>
  <si>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</si>
  <si>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</si>
  <si>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</si>
  <si>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</si>
  <si>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</si>
  <si>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</si>
  <si>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</si>
  <si>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</si>
  <si>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</si>
  <si>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</si>
  <si>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</si>
  <si>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</si>
  <si>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</si>
  <si>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</si>
  <si>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</si>
  <si>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</si>
  <si>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</si>
  <si>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</si>
  <si>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</si>
  <si>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</si>
  <si>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</si>
  <si>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</si>
  <si>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</si>
  <si>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</si>
  <si>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</si>
  <si>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</si>
  <si>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</si>
  <si>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</si>
  <si>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</si>
  <si>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</si>
  <si>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</si>
  <si>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</si>
  <si>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</si>
  <si>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</si>
  <si>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</si>
  <si>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</si>
  <si>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</si>
  <si>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</si>
  <si>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</si>
  <si>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</si>
  <si>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</si>
  <si>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</si>
  <si>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</si>
  <si>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</si>
  <si>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</si>
  <si>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</si>
  <si>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</si>
  <si>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</si>
  <si>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</si>
  <si>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</si>
  <si>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</si>
  <si>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</si>
  <si>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</si>
  <si>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</si>
  <si>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</si>
  <si>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</si>
  <si>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</si>
  <si>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</si>
  <si>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</si>
  <si>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</si>
  <si>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</si>
  <si>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</si>
  <si>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</si>
  <si>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</si>
  <si>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</si>
  <si>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</si>
  <si>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</si>
  <si>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</si>
  <si>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</si>
  <si>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</si>
  <si>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</si>
  <si>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</si>
  <si>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</si>
  <si>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</si>
  <si>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</si>
  <si>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</si>
  <si>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</si>
  <si>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</si>
  <si>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</si>
  <si>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</si>
  <si>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</si>
  <si>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</si>
  <si>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</si>
  <si>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</si>
  <si>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</si>
  <si>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</si>
  <si>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</si>
  <si>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</si>
  <si>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</si>
  <si>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</si>
  <si>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</si>
  <si>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</si>
  <si>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</si>
  <si>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</si>
  <si>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</si>
  <si>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</si>
  <si>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</si>
  <si>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</si>
  <si>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</si>
  <si>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</si>
  <si>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</si>
  <si>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</si>
  <si>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</si>
  <si>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</si>
  <si>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</si>
  <si>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</si>
  <si>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</si>
  <si>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</si>
  <si>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</si>
  <si>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</si>
  <si>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</si>
  <si>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</si>
  <si>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</si>
  <si>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</si>
  <si>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</si>
  <si>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</si>
  <si>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</si>
  <si>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</si>
  <si>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</si>
  <si>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</si>
  <si>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</si>
  <si>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</si>
  <si>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</si>
  <si>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</si>
  <si>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</si>
  <si>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</si>
  <si>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</si>
  <si>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</si>
  <si>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</si>
  <si>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</si>
  <si>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</si>
  <si>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</si>
  <si>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</si>
  <si>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</si>
  <si>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</si>
  <si>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</si>
  <si>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</si>
  <si>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</si>
  <si>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</si>
  <si>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</si>
  <si>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</si>
  <si>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</si>
  <si>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</si>
  <si>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</si>
  <si>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</si>
  <si>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</si>
  <si>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</si>
  <si>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</si>
  <si>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</si>
  <si>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</si>
  <si>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</si>
  <si>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</si>
  <si>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</si>
  <si>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</si>
  <si>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</si>
  <si>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</si>
  <si>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</si>
  <si>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</si>
  <si>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</si>
  <si>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</si>
  <si>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</si>
  <si>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</si>
  <si>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</si>
  <si>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</si>
  <si>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</si>
  <si>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</si>
  <si>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</si>
  <si>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</si>
  <si>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</si>
  <si>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</si>
  <si>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</si>
  <si>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</si>
  <si>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</si>
  <si>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</si>
  <si>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</si>
  <si>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</si>
  <si>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</si>
  <si>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</si>
  <si>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</si>
  <si>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</si>
  <si>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</si>
  <si>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</si>
  <si>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</si>
  <si>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</si>
  <si>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</si>
  <si>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</si>
  <si>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</si>
  <si>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</si>
  <si>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</si>
  <si>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</si>
  <si>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</si>
  <si>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</si>
  <si>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</si>
  <si>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</si>
  <si>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</si>
  <si>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</si>
  <si>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</si>
  <si>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</si>
  <si>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</si>
  <si>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</si>
  <si>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</si>
  <si>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</si>
  <si>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</si>
  <si>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</si>
  <si>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</si>
  <si>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</si>
  <si>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</si>
  <si>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</si>
  <si>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</si>
  <si>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</si>
  <si>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</si>
  <si>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</si>
  <si>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</si>
  <si>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</si>
  <si>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</si>
  <si>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</si>
  <si>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</si>
  <si>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</si>
  <si>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</si>
  <si>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</si>
  <si>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</si>
  <si>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</si>
  <si>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</si>
  <si>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</si>
  <si>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</si>
  <si>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</si>
  <si>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</si>
  <si>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</si>
  <si>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</si>
  <si>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</si>
  <si>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</si>
  <si>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</si>
  <si>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</si>
  <si>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</si>
  <si>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</si>
  <si>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</si>
  <si>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</si>
  <si>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</si>
  <si>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</si>
  <si>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</si>
  <si>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</si>
  <si>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</si>
  <si>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</si>
  <si>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</si>
  <si>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</si>
  <si>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</si>
  <si>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</si>
  <si>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</si>
  <si>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</si>
  <si>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</si>
  <si>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</si>
  <si>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</si>
  <si>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</si>
  <si>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</si>
  <si>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</si>
  <si>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</si>
  <si>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</si>
  <si>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</si>
  <si>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</si>
  <si>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</si>
  <si>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</si>
  <si>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</si>
  <si>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</si>
  <si>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</si>
  <si>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</si>
  <si>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</si>
  <si>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</si>
  <si>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</si>
  <si>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</si>
  <si>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</si>
  <si>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</si>
  <si>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</si>
  <si>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</si>
  <si>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</si>
  <si>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</si>
  <si>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</si>
  <si>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</si>
  <si>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</si>
  <si>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</si>
  <si>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</si>
  <si>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</si>
  <si>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</si>
  <si>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</si>
  <si>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</si>
  <si>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</si>
  <si>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</si>
  <si>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</si>
  <si>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</si>
  <si>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</si>
  <si>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</si>
  <si>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</si>
  <si>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</si>
  <si>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</si>
  <si>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</si>
  <si>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</si>
  <si>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</si>
  <si>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</si>
  <si>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</si>
  <si>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</si>
  <si>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</si>
  <si>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</si>
  <si>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</si>
  <si>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</si>
  <si>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</si>
  <si>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</si>
  <si>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</si>
  <si>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</si>
  <si>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</si>
  <si>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</si>
  <si>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</si>
  <si>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</si>
  <si>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</si>
  <si>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</si>
  <si>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</si>
  <si>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</si>
  <si>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</si>
  <si>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</si>
  <si>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</si>
  <si>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</si>
  <si>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</si>
  <si>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</si>
  <si>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</si>
  <si>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</si>
  <si>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</si>
  <si>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</si>
  <si>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</si>
  <si>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</si>
  <si>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</si>
  <si>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</si>
  <si>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</si>
  <si>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</si>
  <si>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</si>
  <si>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</si>
  <si>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</si>
  <si>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</si>
  <si>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</si>
  <si>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</si>
  <si>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</si>
  <si>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</si>
  <si>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</si>
  <si>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</si>
  <si>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</si>
  <si>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</si>
  <si>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</si>
  <si>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</si>
  <si>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</si>
  <si>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</si>
  <si>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</si>
  <si>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</si>
  <si>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</si>
  <si>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</si>
  <si>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</si>
  <si>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</si>
  <si>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</si>
  <si>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</si>
  <si>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</si>
  <si>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</si>
  <si>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</si>
  <si>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</si>
  <si>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</si>
  <si>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</si>
  <si>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</si>
  <si>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</si>
  <si>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</si>
  <si>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</si>
  <si>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</si>
  <si>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</si>
  <si>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</si>
  <si>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</si>
  <si>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</si>
  <si>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</si>
  <si>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</si>
  <si>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</si>
  <si>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</si>
  <si>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</si>
  <si>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</si>
  <si>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</si>
  <si>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</si>
  <si>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</si>
  <si>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</si>
  <si>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</si>
  <si>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</si>
  <si>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</si>
  <si>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</si>
  <si>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</si>
  <si>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</si>
  <si>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</si>
  <si>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</si>
  <si>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</si>
  <si>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</si>
  <si>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</si>
  <si>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</si>
  <si>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</si>
  <si>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</si>
  <si>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</si>
  <si>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</si>
  <si>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</si>
  <si>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</si>
  <si>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</si>
  <si>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</si>
  <si>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</si>
  <si>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</si>
  <si>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</si>
  <si>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</si>
  <si>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</si>
  <si>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</si>
  <si>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</si>
  <si>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</si>
  <si>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</si>
  <si>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</si>
  <si>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</si>
  <si>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</si>
  <si>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</si>
  <si>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</si>
  <si>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</si>
  <si>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</si>
  <si>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</si>
  <si>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</si>
  <si>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</si>
  <si>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</si>
  <si>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</si>
  <si>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</si>
  <si>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</si>
  <si>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</si>
  <si>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</si>
  <si>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</si>
  <si>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</si>
  <si>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</si>
  <si>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</si>
  <si>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</si>
  <si>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</si>
  <si>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</si>
  <si>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</si>
  <si>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</si>
  <si>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</si>
  <si>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</si>
  <si>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</si>
  <si>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</si>
  <si>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</si>
  <si>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</si>
  <si>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</si>
  <si>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</si>
  <si>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</si>
  <si>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</si>
  <si>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</si>
  <si>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</si>
  <si>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</si>
  <si>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</si>
  <si>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</si>
  <si>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</si>
  <si>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</si>
  <si>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</si>
  <si>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</si>
  <si>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</si>
  <si>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</si>
  <si>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</si>
  <si>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</si>
  <si>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</si>
  <si>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</si>
  <si>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</si>
  <si>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</si>
  <si>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</si>
  <si>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</si>
  <si>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</si>
  <si>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</si>
  <si>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</si>
  <si>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</si>
  <si>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</si>
  <si>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</si>
  <si>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</si>
  <si>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</si>
  <si>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</si>
  <si>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</si>
  <si>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</si>
  <si>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</si>
  <si>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</si>
  <si>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</si>
  <si>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</si>
  <si>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</si>
  <si>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</si>
  <si>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</si>
  <si>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</si>
  <si>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</si>
  <si>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</si>
  <si>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</si>
  <si>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</si>
  <si>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</si>
  <si>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</si>
  <si>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</si>
  <si>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</si>
  <si>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</si>
  <si>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</si>
  <si>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</si>
  <si>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</si>
  <si>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</si>
  <si>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</si>
  <si>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</si>
  <si>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</si>
  <si>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</si>
  <si>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</si>
  <si>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</si>
  <si>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</si>
  <si>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</si>
  <si>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</si>
  <si>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</si>
  <si>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</si>
  <si>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</si>
  <si>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</si>
  <si>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</si>
  <si>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</si>
  <si>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</si>
  <si>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</si>
  <si>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</si>
  <si>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</si>
  <si>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</si>
  <si>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</si>
  <si>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</si>
  <si>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</si>
  <si>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</si>
  <si>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</si>
  <si>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</si>
  <si>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</si>
  <si>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</si>
  <si>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</si>
  <si>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</si>
  <si>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</si>
  <si>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</si>
  <si>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</si>
  <si>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</si>
  <si>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</si>
  <si>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</si>
  <si>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</si>
  <si>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</si>
  <si>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</si>
  <si>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</si>
  <si>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</si>
  <si>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</si>
  <si>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</si>
  <si>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</si>
  <si>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</si>
  <si>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</si>
  <si>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</si>
  <si>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</si>
  <si>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</si>
  <si>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</si>
  <si>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</si>
  <si>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</si>
  <si>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</si>
  <si>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</si>
  <si>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</si>
  <si>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</si>
  <si>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</si>
  <si>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</si>
  <si>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</si>
  <si>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</si>
  <si>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</si>
  <si>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</si>
  <si>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</si>
  <si>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</si>
  <si>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</si>
  <si>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</si>
  <si>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</si>
  <si>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</si>
  <si>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</si>
  <si>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</si>
  <si>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</si>
  <si>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</si>
  <si>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</si>
  <si>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</si>
  <si>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</si>
  <si>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</si>
  <si>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</si>
  <si>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</si>
  <si>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</si>
  <si>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</si>
  <si>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</si>
  <si>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</si>
  <si>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</si>
  <si>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</si>
  <si>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</si>
  <si>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</si>
  <si>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</si>
  <si>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</si>
  <si>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</si>
  <si>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</si>
  <si>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</si>
  <si>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</si>
  <si>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</si>
  <si>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</si>
  <si>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</si>
  <si>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</si>
  <si>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</si>
  <si>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</si>
  <si>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</si>
  <si>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</si>
  <si>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</si>
  <si>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</si>
  <si>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</si>
  <si>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</si>
  <si>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</si>
  <si>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</si>
  <si>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</si>
  <si>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</si>
  <si>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</si>
  <si>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</si>
  <si>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</si>
  <si>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</si>
  <si>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</si>
  <si>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</si>
  <si>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</si>
  <si>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</si>
  <si>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</si>
  <si>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</si>
  <si>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</si>
  <si>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</si>
  <si>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</si>
  <si>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</si>
  <si>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</si>
  <si>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</si>
  <si>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</si>
  <si>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</si>
  <si>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</si>
  <si>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</si>
  <si>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</si>
  <si>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</si>
  <si>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</si>
  <si>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</si>
  <si>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</si>
  <si>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</si>
  <si>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</si>
  <si>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</si>
  <si>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</si>
  <si>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</si>
  <si>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</si>
  <si>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</si>
  <si>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</si>
  <si>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</si>
  <si>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</si>
  <si>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</si>
  <si>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</si>
  <si>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</si>
  <si>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</si>
  <si>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</si>
  <si>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</si>
  <si>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</si>
  <si>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</si>
  <si>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</si>
  <si>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</si>
  <si>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</si>
  <si>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</si>
  <si>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</si>
  <si>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</si>
  <si>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</si>
  <si>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</si>
  <si>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</si>
  <si>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</si>
  <si>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</si>
  <si>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</si>
  <si>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</si>
  <si>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</si>
  <si>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</si>
  <si>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</si>
  <si>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</si>
  <si>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</si>
  <si>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</si>
  <si>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</si>
  <si>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</si>
  <si>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</si>
  <si>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</si>
  <si>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</si>
  <si>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</si>
  <si>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</si>
  <si>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</si>
  <si>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</si>
  <si>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</si>
  <si>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</si>
  <si>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</si>
  <si>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</si>
  <si>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</si>
  <si>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</si>
  <si>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</si>
  <si>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</si>
  <si>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</si>
  <si>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</si>
  <si>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</si>
  <si>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</si>
  <si>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</si>
  <si>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</si>
  <si>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</si>
  <si>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</si>
  <si>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</si>
  <si>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</si>
  <si>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</si>
  <si>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</si>
  <si>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</si>
  <si>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</si>
  <si>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</si>
  <si>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</si>
  <si>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</si>
  <si>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</si>
  <si>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</si>
  <si>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</si>
  <si>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</si>
  <si>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</si>
  <si>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</si>
  <si>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</si>
  <si>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</si>
  <si>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</si>
  <si>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</si>
  <si>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</si>
  <si>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</si>
  <si>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</si>
  <si>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</si>
  <si>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</si>
  <si>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</si>
  <si>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</si>
  <si>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</si>
  <si>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</si>
  <si>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</si>
  <si>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</si>
  <si>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</si>
  <si>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</si>
  <si>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</si>
  <si>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</si>
  <si>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</si>
  <si>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</si>
  <si>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</si>
  <si>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</si>
  <si>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</si>
  <si>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</si>
  <si>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</si>
  <si>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</si>
  <si>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</si>
  <si>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</si>
  <si>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</si>
  <si>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</si>
  <si>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</si>
  <si>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</si>
  <si>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</si>
  <si>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</si>
  <si>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</si>
  <si>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</si>
  <si>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</si>
  <si>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</si>
  <si>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</si>
  <si>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</si>
  <si>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</si>
  <si>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</si>
  <si>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</si>
  <si>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</si>
  <si>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</si>
  <si>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</si>
  <si>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</si>
  <si>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</si>
  <si>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</si>
  <si>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</si>
  <si>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</si>
  <si>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</si>
  <si>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</si>
  <si>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</si>
  <si>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</si>
  <si>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</si>
  <si>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</si>
  <si>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</si>
  <si>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</si>
  <si>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</si>
  <si>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</si>
  <si>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</si>
  <si>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</si>
  <si>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</si>
  <si>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</si>
  <si>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</si>
  <si>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</si>
  <si>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</si>
  <si>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</si>
  <si>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</si>
  <si>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</si>
  <si>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</si>
  <si>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</si>
  <si>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</si>
  <si>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</si>
  <si>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</si>
  <si>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</si>
  <si>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</si>
  <si>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</si>
  <si>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</si>
  <si>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</si>
  <si>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</si>
  <si>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</si>
  <si>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</si>
  <si>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</si>
  <si>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</si>
  <si>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</si>
  <si>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</si>
  <si>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</si>
  <si>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</si>
  <si>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</si>
  <si>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</si>
  <si>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</si>
  <si>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</si>
  <si>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</si>
  <si>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</si>
  <si>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</si>
  <si>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</si>
  <si>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</si>
  <si>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</si>
  <si>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</si>
  <si>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</si>
  <si>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</si>
  <si>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</si>
  <si>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</si>
  <si>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</si>
  <si>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</si>
  <si>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</si>
  <si>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</si>
  <si>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</si>
  <si>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</si>
  <si>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</si>
  <si>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</si>
  <si>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</si>
  <si>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</si>
  <si>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</si>
  <si>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</si>
  <si>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</si>
  <si>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</si>
  <si>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</si>
  <si>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</si>
  <si>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</si>
  <si>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</si>
  <si>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</si>
  <si>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</si>
  <si>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</si>
  <si>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</si>
  <si>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</si>
  <si>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</si>
  <si>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</si>
  <si>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</si>
  <si>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</si>
  <si>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</si>
  <si>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</si>
  <si>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</si>
  <si>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</si>
  <si>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</si>
  <si>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</si>
  <si>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</si>
  <si>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</si>
  <si>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</si>
  <si>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</si>
  <si>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</si>
  <si>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</si>
  <si>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</si>
  <si>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</si>
  <si>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</si>
  <si>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</si>
  <si>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</si>
  <si>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</si>
  <si>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</si>
  <si>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</si>
  <si>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</si>
  <si>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</si>
  <si>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</si>
  <si>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</si>
  <si>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</si>
  <si>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</si>
  <si>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</si>
  <si>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</si>
  <si>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</si>
  <si>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</si>
  <si>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</si>
  <si>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</si>
  <si>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</si>
  <si>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</si>
  <si>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</si>
  <si>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</si>
  <si>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</si>
  <si>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</si>
  <si>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</si>
  <si>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</si>
  <si>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</si>
  <si>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</si>
  <si>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</si>
  <si>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</si>
  <si>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</si>
  <si>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</si>
  <si>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</si>
  <si>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</si>
  <si>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</si>
  <si>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</si>
  <si>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</si>
  <si>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</si>
  <si>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</si>
  <si>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</si>
  <si>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</si>
  <si>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</si>
  <si>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</si>
  <si>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</si>
  <si>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</si>
  <si>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</si>
  <si>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</si>
  <si>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</si>
  <si>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</si>
  <si>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</si>
  <si>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</si>
  <si>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</si>
  <si>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</si>
  <si>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</si>
  <si>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</si>
  <si>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</si>
  <si>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</si>
  <si>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</si>
  <si>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</si>
  <si>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</si>
  <si>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</si>
  <si>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</si>
  <si>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</si>
  <si>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</si>
  <si>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</si>
  <si>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</si>
  <si>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</si>
  <si>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</si>
  <si>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</si>
  <si>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</si>
  <si>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</si>
  <si>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</si>
  <si>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</si>
  <si>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</si>
  <si>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</si>
  <si>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</si>
  <si>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</si>
  <si>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</si>
  <si>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</si>
  <si>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</si>
  <si>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</si>
  <si>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</si>
  <si>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</si>
  <si>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</si>
  <si>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</si>
  <si>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</si>
  <si>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</si>
  <si>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</si>
  <si>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</si>
  <si>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</si>
  <si>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</si>
  <si>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</si>
  <si>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</si>
  <si>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</si>
  <si>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</si>
  <si>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</si>
  <si>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</si>
  <si>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</si>
  <si>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</si>
  <si>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</si>
  <si>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</si>
  <si>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</si>
  <si>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</si>
  <si>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</si>
  <si>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</si>
  <si>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</si>
  <si>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</si>
  <si>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</si>
  <si>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</si>
  <si>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</si>
  <si>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</si>
  <si>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</si>
  <si>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</si>
  <si>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</si>
  <si>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</si>
  <si>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</si>
  <si>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</si>
  <si>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</si>
  <si>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</si>
  <si>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</si>
  <si>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</si>
  <si>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</si>
  <si>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</si>
  <si>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</si>
  <si>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</si>
  <si>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</si>
  <si>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</si>
  <si>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</si>
  <si>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</si>
  <si>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</si>
  <si>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</si>
  <si>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</si>
  <si>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</si>
  <si>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</si>
  <si>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</si>
  <si>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</si>
  <si>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</si>
  <si>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</si>
  <si>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</si>
  <si>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</si>
  <si>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</si>
  <si>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</si>
  <si>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</si>
  <si>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</si>
  <si>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</si>
  <si>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</si>
  <si>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</si>
  <si>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</si>
  <si>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</si>
  <si>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</si>
  <si>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</si>
  <si>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</si>
  <si>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</si>
  <si>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</si>
  <si>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</si>
  <si>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</si>
  <si>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</si>
  <si>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</si>
  <si>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</si>
  <si>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</si>
  <si>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</si>
  <si>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</si>
  <si>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</si>
  <si>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</si>
  <si>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</si>
  <si>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</si>
  <si>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</si>
  <si>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</si>
  <si>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</si>
  <si>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</si>
  <si>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</si>
  <si>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</si>
  <si>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</si>
  <si>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</si>
  <si>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</si>
  <si>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</si>
  <si>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</si>
  <si>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</si>
  <si>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</si>
  <si>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</si>
  <si>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</si>
  <si>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</si>
  <si>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</si>
  <si>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</si>
  <si>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</si>
  <si>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</si>
  <si>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</si>
  <si>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</si>
  <si>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</si>
  <si>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</si>
  <si>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</si>
  <si>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</si>
  <si>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</si>
  <si>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</si>
  <si>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</si>
  <si>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</si>
  <si>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</si>
  <si>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</si>
  <si>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</si>
  <si>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</si>
  <si>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</si>
  <si>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</si>
  <si>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</si>
  <si>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</si>
  <si>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</si>
  <si>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</si>
  <si>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</si>
  <si>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</si>
  <si>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</si>
  <si>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</si>
  <si>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</si>
  <si>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</si>
  <si>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</si>
  <si>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</si>
  <si>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</si>
  <si>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</si>
  <si>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</si>
  <si>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</si>
  <si>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</si>
  <si>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</si>
  <si>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</si>
  <si>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</si>
  <si>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</si>
  <si>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</si>
  <si>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</si>
  <si>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</si>
  <si>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</si>
  <si>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</si>
  <si>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</si>
  <si>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</si>
  <si>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</si>
  <si>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</si>
  <si>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</si>
  <si>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</si>
  <si>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</si>
  <si>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</si>
  <si>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</si>
  <si>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</si>
  <si>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</si>
  <si>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</si>
  <si>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</si>
  <si>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</si>
  <si>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</si>
  <si>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</si>
  <si>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</si>
  <si>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</si>
  <si>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</si>
  <si>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</si>
  <si>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</si>
  <si>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</si>
  <si>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</si>
  <si>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</si>
  <si>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</si>
  <si>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</si>
  <si>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</si>
  <si>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</si>
  <si>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</si>
  <si>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</si>
  <si>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</si>
  <si>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</si>
  <si>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</si>
  <si>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</si>
  <si>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</si>
  <si>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</si>
  <si>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</si>
  <si>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</si>
  <si>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</si>
  <si>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</si>
  <si>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</si>
  <si>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</si>
  <si>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</si>
  <si>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</si>
  <si>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</si>
  <si>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</si>
  <si>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</si>
  <si>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</si>
  <si>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</si>
  <si>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</si>
  <si>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</si>
  <si>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</si>
  <si>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</si>
  <si>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</si>
  <si>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</si>
  <si>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</si>
  <si>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</si>
  <si>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</si>
  <si>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</si>
  <si>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</si>
  <si>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</si>
  <si>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</si>
  <si>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</si>
  <si>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</si>
  <si>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</si>
  <si>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</si>
  <si>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</si>
  <si>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</si>
  <si>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</si>
  <si>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</si>
  <si>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</si>
  <si>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</si>
  <si>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</si>
  <si>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</si>
  <si>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</si>
  <si>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</si>
  <si>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</si>
  <si>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</si>
  <si>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</si>
  <si>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</si>
  <si>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</si>
  <si>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</si>
  <si>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</si>
  <si>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</si>
  <si>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</si>
  <si>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</si>
  <si>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</si>
  <si>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</si>
  <si>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</si>
  <si>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</si>
  <si>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</si>
  <si>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</si>
  <si>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</si>
  <si>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</si>
  <si>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</si>
  <si>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</si>
  <si>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</si>
  <si>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</si>
  <si>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</si>
  <si>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</si>
  <si>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</si>
  <si>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</si>
  <si>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</si>
  <si>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</si>
  <si>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</si>
  <si>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</si>
  <si>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</si>
  <si>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</si>
  <si>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</si>
  <si>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</si>
  <si>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</si>
  <si>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</si>
  <si>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</si>
  <si>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</si>
  <si>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</si>
  <si>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</si>
  <si>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</si>
  <si>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</si>
  <si>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</si>
  <si>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</si>
  <si>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</si>
  <si>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</si>
  <si>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</si>
  <si>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</si>
  <si>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</si>
  <si>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</si>
  <si>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</si>
  <si>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</si>
  <si>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</si>
  <si>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</si>
  <si>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</si>
  <si>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</si>
  <si>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</si>
  <si>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</si>
  <si>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</si>
  <si>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</si>
  <si>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</si>
  <si>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</si>
  <si>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</si>
  <si>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</si>
  <si>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</si>
  <si>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</si>
  <si>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</si>
  <si>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</si>
  <si>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</si>
  <si>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</si>
  <si>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</si>
  <si>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</si>
  <si>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</si>
  <si>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</si>
  <si>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</si>
  <si>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</si>
  <si>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</si>
  <si>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</si>
  <si>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</si>
  <si>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</si>
  <si>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</si>
  <si>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</si>
  <si>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</si>
  <si>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</si>
  <si>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</si>
  <si>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</si>
  <si>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</si>
  <si>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</si>
  <si>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</si>
  <si>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</si>
  <si>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</si>
  <si>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</si>
  <si>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</si>
  <si>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</si>
  <si>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</si>
  <si>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</si>
  <si>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</si>
  <si>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</si>
  <si>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</si>
  <si>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</si>
  <si>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</si>
  <si>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</si>
  <si>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</si>
  <si>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</si>
  <si>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</si>
  <si>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</si>
  <si>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</si>
  <si>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</si>
  <si>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</si>
  <si>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</si>
  <si>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</si>
  <si>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</si>
  <si>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</si>
  <si>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</si>
  <si>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</si>
  <si>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</si>
  <si>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</si>
  <si>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</si>
  <si>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</si>
  <si>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</si>
  <si>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</si>
  <si>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</si>
  <si>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</si>
  <si>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</si>
  <si>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</si>
  <si>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</si>
  <si>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</si>
  <si>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</si>
  <si>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</si>
  <si>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</si>
  <si>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</si>
  <si>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</si>
  <si>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</si>
  <si>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</si>
  <si>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</si>
  <si>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</si>
  <si>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</si>
  <si>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</si>
  <si>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</si>
  <si>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</si>
  <si>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</si>
  <si>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</si>
  <si>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</si>
  <si>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</si>
  <si>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</si>
  <si>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</si>
  <si>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</si>
  <si>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</si>
  <si>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</si>
  <si>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</si>
  <si>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</si>
  <si>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</si>
  <si>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</si>
  <si>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</si>
  <si>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</si>
  <si>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</si>
  <si>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</si>
  <si>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</si>
  <si>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</si>
  <si>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</si>
  <si>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</si>
  <si>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</si>
  <si>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</si>
  <si>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</si>
  <si>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</si>
  <si>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</si>
  <si>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</si>
  <si>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</si>
  <si>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</si>
  <si>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</si>
  <si>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</si>
  <si>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</si>
  <si>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</si>
  <si>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</si>
  <si>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</si>
  <si>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</si>
  <si>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</si>
  <si>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</si>
  <si>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</si>
  <si>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</si>
  <si>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</si>
  <si>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</si>
  <si>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</si>
  <si>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</si>
  <si>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</si>
  <si>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</si>
  <si>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</si>
  <si>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</si>
  <si>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</si>
  <si>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</si>
  <si>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</si>
  <si>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</si>
  <si>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</si>
  <si>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</si>
  <si>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</si>
  <si>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</si>
  <si>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</si>
  <si>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</si>
  <si>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</si>
  <si>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</si>
  <si>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</si>
  <si>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</si>
  <si>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</si>
  <si>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</si>
  <si>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</si>
  <si>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</si>
  <si>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</si>
  <si>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</si>
  <si>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</si>
  <si>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</si>
  <si>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</si>
  <si>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</si>
  <si>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</si>
  <si>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</si>
  <si>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</si>
  <si>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</si>
  <si>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</si>
  <si>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</si>
  <si>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</si>
  <si>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</si>
  <si>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</si>
  <si>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</si>
  <si>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</si>
  <si>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</si>
  <si>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</si>
  <si>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</si>
  <si>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</si>
  <si>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</si>
  <si>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</si>
  <si>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</si>
  <si>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</si>
  <si>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</si>
  <si>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</si>
  <si>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</si>
  <si>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</si>
  <si>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</si>
  <si>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</si>
  <si>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</si>
  <si>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</si>
  <si>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</si>
  <si>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</si>
  <si>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</si>
  <si>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</si>
  <si>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</si>
  <si>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</si>
  <si>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</si>
  <si>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</si>
  <si>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</si>
  <si>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</si>
  <si>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</si>
  <si>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</si>
  <si>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</si>
  <si>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</si>
  <si>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</si>
  <si>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</si>
  <si>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</si>
  <si>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</si>
  <si>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</si>
  <si>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</si>
  <si>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</si>
  <si>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</si>
  <si>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</si>
  <si>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</si>
  <si>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</si>
  <si>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</si>
  <si>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</si>
  <si>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</si>
  <si>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</si>
  <si>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</si>
  <si>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</si>
  <si>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</si>
  <si>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</si>
  <si>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</si>
  <si>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</si>
  <si>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</si>
  <si>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</si>
  <si>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</si>
  <si>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</si>
  <si>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</si>
  <si>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</si>
  <si>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</si>
  <si>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</si>
  <si>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</si>
  <si>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</si>
  <si>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</si>
  <si>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</si>
  <si>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</si>
  <si>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</si>
  <si>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</si>
  <si>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</si>
  <si>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</si>
  <si>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</si>
  <si>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</si>
  <si>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</si>
  <si>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</si>
  <si>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</si>
  <si>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</si>
  <si>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</si>
  <si>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</si>
  <si>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</si>
  <si>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</si>
  <si>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</si>
  <si>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</si>
  <si>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</si>
  <si>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</si>
  <si>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</si>
  <si>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</si>
  <si>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</si>
  <si>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</si>
  <si>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</si>
  <si>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</si>
  <si>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</si>
  <si>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</si>
  <si>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</si>
  <si>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</si>
  <si>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</si>
  <si>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</si>
  <si>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</si>
  <si>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</si>
  <si>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</si>
  <si>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</si>
  <si>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</si>
  <si>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</si>
  <si>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</si>
  <si>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</si>
  <si>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</si>
  <si>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</si>
  <si>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</si>
  <si>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</si>
  <si>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</si>
  <si>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</si>
  <si>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</si>
  <si>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</si>
  <si>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</si>
  <si>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</si>
  <si>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</si>
  <si>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</si>
  <si>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</si>
  <si>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</si>
  <si>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</si>
  <si>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</si>
  <si>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</si>
  <si>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</si>
  <si>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</si>
  <si>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</si>
  <si>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</si>
  <si>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</si>
  <si>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</si>
  <si>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</si>
  <si>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</si>
  <si>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</si>
  <si>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</si>
  <si>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</si>
  <si>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</si>
  <si>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</si>
  <si>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</si>
  <si>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</si>
  <si>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</si>
  <si>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</si>
  <si>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</si>
  <si>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</si>
  <si>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</si>
  <si>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</si>
  <si>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</si>
  <si>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</si>
  <si>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</si>
  <si>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</si>
  <si>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</si>
  <si>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</si>
  <si>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</si>
  <si>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</si>
  <si>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</si>
  <si>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</si>
  <si>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</si>
  <si>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</si>
  <si>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</si>
  <si>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</si>
  <si>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</si>
  <si>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</si>
  <si>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</si>
  <si>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</si>
  <si>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</si>
  <si>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</si>
  <si>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</si>
  <si>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</si>
  <si>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</si>
  <si>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</si>
  <si>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</si>
  <si>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</si>
  <si>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</si>
  <si>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</si>
  <si>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</si>
  <si>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</si>
  <si>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</si>
  <si>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</si>
  <si>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</si>
  <si>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</si>
  <si>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</si>
  <si>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</si>
  <si>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</si>
  <si>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</si>
  <si>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</si>
  <si>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</si>
  <si>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</si>
  <si>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</si>
  <si>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</si>
  <si>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</si>
  <si>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</si>
  <si>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</si>
  <si>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</si>
  <si>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</si>
  <si>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</si>
  <si>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</si>
  <si>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</si>
  <si>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</si>
  <si>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</si>
  <si>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</si>
  <si>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</si>
  <si>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</si>
  <si>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</si>
  <si>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</si>
  <si>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</si>
  <si>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</si>
  <si>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</si>
  <si>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</si>
  <si>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</si>
  <si>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</si>
  <si>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</si>
  <si>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</si>
  <si>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</si>
  <si>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</si>
  <si>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</si>
  <si>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</si>
  <si>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</si>
  <si>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</si>
  <si>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</si>
  <si>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</si>
  <si>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</si>
  <si>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</si>
  <si>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</si>
  <si>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</si>
  <si>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</si>
  <si>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</si>
  <si>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</si>
  <si>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</si>
  <si>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</si>
  <si>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</si>
  <si>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</si>
  <si>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</si>
  <si>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</si>
  <si>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</si>
  <si>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</si>
  <si>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</si>
  <si>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</si>
  <si>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</si>
  <si>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</si>
  <si>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</si>
  <si>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</si>
  <si>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</si>
  <si>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</si>
  <si>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</si>
  <si>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</si>
  <si>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</si>
  <si>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</si>
  <si>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</si>
  <si>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</si>
  <si>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</si>
  <si>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</si>
  <si>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</si>
  <si>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</si>
  <si>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</si>
  <si>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</si>
  <si>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</si>
  <si>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</si>
  <si>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</si>
  <si>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</si>
  <si>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</si>
  <si>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</si>
  <si>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</si>
  <si>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</si>
  <si>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</si>
  <si>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</si>
  <si>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</si>
  <si>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</si>
  <si>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</si>
  <si>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</si>
  <si>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</si>
  <si>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</si>
  <si>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</si>
  <si>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</si>
  <si>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</si>
  <si>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</si>
  <si>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</si>
  <si>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</si>
  <si>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</si>
  <si>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</si>
  <si>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</si>
  <si>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</si>
  <si>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</si>
  <si>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</si>
  <si>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</si>
  <si>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</si>
  <si>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</si>
  <si>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</si>
  <si>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</si>
  <si>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</si>
  <si>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</si>
  <si>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</si>
  <si>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</si>
  <si>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</si>
  <si>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</si>
  <si>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</si>
  <si>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</si>
  <si>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</si>
  <si>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</si>
  <si>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</si>
  <si>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</si>
  <si>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</si>
  <si>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</si>
  <si>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</si>
  <si>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</si>
  <si>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</si>
  <si>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</si>
  <si>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</si>
  <si>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</si>
  <si>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</si>
  <si>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</si>
  <si>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</si>
  <si>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</si>
  <si>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</si>
  <si>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</si>
  <si>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</si>
  <si>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</si>
  <si>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</si>
  <si>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</si>
  <si>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</si>
  <si>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</si>
  <si>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</si>
  <si>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</si>
  <si>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</si>
  <si>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</si>
  <si>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</si>
  <si>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</si>
  <si>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</si>
  <si>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</si>
  <si>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</si>
  <si>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</si>
  <si>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</si>
  <si>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</si>
  <si>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</si>
  <si>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</si>
  <si>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</si>
  <si>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</si>
  <si>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</si>
  <si>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</si>
  <si>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</si>
  <si>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</si>
  <si>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</si>
  <si>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</si>
  <si>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</si>
  <si>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</si>
  <si>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</si>
  <si>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</si>
  <si>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</si>
  <si>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</si>
  <si>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</si>
  <si>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</si>
  <si>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</si>
  <si>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</si>
  <si>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</si>
  <si>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</si>
  <si>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</si>
  <si>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</si>
  <si>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</si>
  <si>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</si>
  <si>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</si>
  <si>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</si>
  <si>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</si>
  <si>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</si>
  <si>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</si>
  <si>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</si>
  <si>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</si>
  <si>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</si>
  <si>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</si>
  <si>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</si>
  <si>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</si>
  <si>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</si>
  <si>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</si>
  <si>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</si>
  <si>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</si>
  <si>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</si>
  <si>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</si>
  <si>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</si>
  <si>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</si>
  <si>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</si>
  <si>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</si>
  <si>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</si>
  <si>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</si>
  <si>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</si>
  <si>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</si>
  <si>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</si>
  <si>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</si>
  <si>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</si>
  <si>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</si>
  <si>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</si>
  <si>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</si>
  <si>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</si>
  <si>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</si>
  <si>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</si>
  <si>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</si>
  <si>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</si>
  <si>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</si>
  <si>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</si>
  <si>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</si>
  <si>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</si>
  <si>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</si>
  <si>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</si>
  <si>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</si>
  <si>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</si>
  <si>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</si>
  <si>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</si>
  <si>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</si>
  <si>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</si>
  <si>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</si>
  <si>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</si>
  <si>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</si>
  <si>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</si>
  <si>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</si>
  <si>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</si>
  <si>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</si>
  <si>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</si>
  <si>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</si>
  <si>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</si>
  <si>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</si>
  <si>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</si>
  <si>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</si>
  <si>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</si>
  <si>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</si>
  <si>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</si>
  <si>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</si>
  <si>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</si>
  <si>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</si>
  <si>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</si>
  <si>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</si>
  <si>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</si>
  <si>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</si>
  <si>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</si>
  <si>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</si>
  <si>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</si>
  <si>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</si>
  <si>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</si>
  <si>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</si>
  <si>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</si>
  <si>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</si>
  <si>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</si>
  <si>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</si>
  <si>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</si>
  <si>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</si>
  <si>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</si>
  <si>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</si>
  <si>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</si>
  <si>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</si>
  <si>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</si>
  <si>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</si>
  <si>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</si>
  <si>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</si>
  <si>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</si>
  <si>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</si>
  <si>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</si>
  <si>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</si>
  <si>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</si>
  <si>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</si>
  <si>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</si>
  <si>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</si>
  <si>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</si>
  <si>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</si>
  <si>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</si>
  <si>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</si>
  <si>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</si>
  <si>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</si>
  <si>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</si>
  <si>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</si>
  <si>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</si>
  <si>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</si>
  <si>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</si>
  <si>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</si>
  <si>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</si>
  <si>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</si>
  <si>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</si>
  <si>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</si>
  <si>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</si>
  <si>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</si>
  <si>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</si>
  <si>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</si>
  <si>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</si>
  <si>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</si>
  <si>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</si>
  <si>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</si>
  <si>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</si>
  <si>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</si>
  <si>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</si>
  <si>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</si>
  <si>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</si>
  <si>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</si>
  <si>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</si>
  <si>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</si>
  <si>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</si>
  <si>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</si>
  <si>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</si>
  <si>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</si>
  <si>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</si>
  <si>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</si>
  <si>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</si>
  <si>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</si>
  <si>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</si>
  <si>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</si>
  <si>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</si>
  <si>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</si>
  <si>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</si>
  <si>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</si>
  <si>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</si>
  <si>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</si>
  <si>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</si>
  <si>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</si>
  <si>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</si>
  <si>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</si>
  <si>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</si>
  <si>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</si>
  <si>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</si>
  <si>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</si>
  <si>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</si>
  <si>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</si>
  <si>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</si>
  <si>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</si>
  <si>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</si>
  <si>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</si>
  <si>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</si>
  <si>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</si>
  <si>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</si>
  <si>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</si>
  <si>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</si>
  <si>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</si>
  <si>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</si>
  <si>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</si>
  <si>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</si>
  <si>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</si>
  <si>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</si>
  <si>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</si>
  <si>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</si>
  <si>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</si>
  <si>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</si>
  <si>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</si>
  <si>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</si>
  <si>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</si>
  <si>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</si>
  <si>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</si>
  <si>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</si>
  <si>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</si>
  <si>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</si>
  <si>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</si>
  <si>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</si>
  <si>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</si>
  <si>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</si>
  <si>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</si>
  <si>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</si>
  <si>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</si>
  <si>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</si>
  <si>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</si>
  <si>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</si>
  <si>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</si>
  <si>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</si>
  <si>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</si>
  <si>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</si>
  <si>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</si>
  <si>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</si>
  <si>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</si>
  <si>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</si>
  <si>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</si>
  <si>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</si>
  <si>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</si>
  <si>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</si>
  <si>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</si>
  <si>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</si>
  <si>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</si>
  <si>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</si>
  <si>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</si>
  <si>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</si>
  <si>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</si>
  <si>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</si>
  <si>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</si>
  <si>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</si>
  <si>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</si>
  <si>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</si>
  <si>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</si>
  <si>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</si>
  <si>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</si>
  <si>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</si>
  <si>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</si>
  <si>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</si>
  <si>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</si>
  <si>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</si>
  <si>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</si>
  <si>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</si>
  <si>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</si>
  <si>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</si>
  <si>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</si>
  <si>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</si>
  <si>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</si>
  <si>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</si>
  <si>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</si>
  <si>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</si>
  <si>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</si>
  <si>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</si>
  <si>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</si>
  <si>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</si>
  <si>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</si>
  <si>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</si>
  <si>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</si>
  <si>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</si>
  <si>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</si>
  <si>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</si>
  <si>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</si>
  <si>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</si>
  <si>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</si>
  <si>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</si>
  <si>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</si>
  <si>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</si>
  <si>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</si>
  <si>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</si>
  <si>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</si>
  <si>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</si>
  <si>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</si>
  <si>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</si>
  <si>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</si>
  <si>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</si>
  <si>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</si>
  <si>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</si>
  <si>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</si>
  <si>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</si>
  <si>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</si>
  <si>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</si>
  <si>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</si>
  <si>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</si>
  <si>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</si>
  <si>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</si>
  <si>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</si>
  <si>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</si>
  <si>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</si>
  <si>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</si>
  <si>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</si>
  <si>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</si>
  <si>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</si>
  <si>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</si>
  <si>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</si>
  <si>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</si>
  <si>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</si>
  <si>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</si>
  <si>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</si>
  <si>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</si>
  <si>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</si>
  <si>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</si>
  <si>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</si>
  <si>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</si>
  <si>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</si>
  <si>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</si>
  <si>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</si>
  <si>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</si>
  <si>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</si>
  <si>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</si>
  <si>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</si>
  <si>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</si>
  <si>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</si>
  <si>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</si>
  <si>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</si>
  <si>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</si>
  <si>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</si>
  <si>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</si>
  <si>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</si>
  <si>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</si>
  <si>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</si>
  <si>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</si>
  <si>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</si>
  <si>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</si>
  <si>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</si>
  <si>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</si>
  <si>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</si>
  <si>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</si>
  <si>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</si>
  <si>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</si>
  <si>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</si>
  <si>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</si>
  <si>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</si>
  <si>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</si>
  <si>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</si>
  <si>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</si>
  <si>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</si>
  <si>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</si>
  <si>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</si>
  <si>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</si>
  <si>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</si>
  <si>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</si>
  <si>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</si>
  <si>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</si>
  <si>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</si>
  <si>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</si>
  <si>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</si>
  <si>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</si>
  <si>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</si>
  <si>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</si>
  <si>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</si>
  <si>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</si>
  <si>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</si>
  <si>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</si>
  <si>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</si>
  <si>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</si>
  <si>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</si>
  <si>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</si>
  <si>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</si>
  <si>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</si>
  <si>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</si>
  <si>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</si>
  <si>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</si>
  <si>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</si>
  <si>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</si>
  <si>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</si>
  <si>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</si>
  <si>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</si>
  <si>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</si>
  <si>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</si>
  <si>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</si>
  <si>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</si>
  <si>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</si>
  <si>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</si>
  <si>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</si>
  <si>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</si>
  <si>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</si>
  <si>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</si>
  <si>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</si>
  <si>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</si>
  <si>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</si>
  <si>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</si>
  <si>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</si>
  <si>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</si>
  <si>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</si>
  <si>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</si>
  <si>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</si>
  <si>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</si>
  <si>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</si>
  <si>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</si>
  <si>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</si>
  <si>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</si>
  <si>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</si>
  <si>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</si>
  <si>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</si>
  <si>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</si>
  <si>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</si>
  <si>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</si>
  <si>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</si>
  <si>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</si>
  <si>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</si>
  <si>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</si>
  <si>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</si>
  <si>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</si>
  <si>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</si>
  <si>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</si>
  <si>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</si>
  <si>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</si>
  <si>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</si>
  <si>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</si>
  <si>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</si>
  <si>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</si>
  <si>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</si>
  <si>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</si>
  <si>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</si>
  <si>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</si>
  <si>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</si>
  <si>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</si>
  <si>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</si>
  <si>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</si>
  <si>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</si>
  <si>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</si>
  <si>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</si>
  <si>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</si>
  <si>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</si>
  <si>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</si>
  <si>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</si>
  <si>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</si>
  <si>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</si>
  <si>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</si>
  <si>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</si>
  <si>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</si>
  <si>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</si>
  <si>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</si>
  <si>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</si>
  <si>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</si>
  <si>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</si>
  <si>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</si>
  <si>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</si>
  <si>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</si>
  <si>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</si>
  <si>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</si>
  <si>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</si>
  <si>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</si>
  <si>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</si>
  <si>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</si>
  <si>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</si>
  <si>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</si>
  <si>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</si>
  <si>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</si>
  <si>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</si>
  <si>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</si>
  <si>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</si>
  <si>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</si>
  <si>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</si>
  <si>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</si>
  <si>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</si>
  <si>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</si>
  <si>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</si>
  <si>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</si>
  <si>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</si>
  <si>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</si>
  <si>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</si>
  <si>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</si>
  <si>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</si>
  <si>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</si>
  <si>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</si>
  <si>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</si>
  <si>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</si>
  <si>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</si>
  <si>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</si>
  <si>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</si>
  <si>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</si>
  <si>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</si>
  <si>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</si>
  <si>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</si>
  <si>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</si>
  <si>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</si>
  <si>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</si>
  <si>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</si>
  <si>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</si>
  <si>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</si>
  <si>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</si>
  <si>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</si>
  <si>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</si>
  <si>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</si>
  <si>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</si>
  <si>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</si>
  <si>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</si>
  <si>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</si>
  <si>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</si>
  <si>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</si>
  <si>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</si>
  <si>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</si>
  <si>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</si>
  <si>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</si>
  <si>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</si>
  <si>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</si>
  <si>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</si>
  <si>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</si>
  <si>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</si>
  <si>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</si>
  <si>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</si>
  <si>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</si>
  <si>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</si>
  <si>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</si>
  <si>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</si>
  <si>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</si>
  <si>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</si>
  <si>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</si>
  <si>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</si>
  <si>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</si>
  <si>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</si>
  <si>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</si>
  <si>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</si>
  <si>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</si>
  <si>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</si>
  <si>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</si>
  <si>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</si>
  <si>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</si>
  <si>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</si>
  <si>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</si>
  <si>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</si>
  <si>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</si>
  <si>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</si>
  <si>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</si>
  <si>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</si>
  <si>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</si>
  <si>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</si>
  <si>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</si>
  <si>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</si>
  <si>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</si>
  <si>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</si>
  <si>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</si>
  <si>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</si>
  <si>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</si>
  <si>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</si>
  <si>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</si>
  <si>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</si>
  <si>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</si>
  <si>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</si>
  <si>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</si>
  <si>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</si>
  <si>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</si>
  <si>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</si>
  <si>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</si>
  <si>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</si>
  <si>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</si>
  <si>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</si>
  <si>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</si>
  <si>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</si>
  <si>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</si>
  <si>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</si>
  <si>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</si>
  <si>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</si>
  <si>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</si>
  <si>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</si>
  <si>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</si>
  <si>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</si>
  <si>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</si>
  <si>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</si>
  <si>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</si>
  <si>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</si>
  <si>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</si>
  <si>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</si>
  <si>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</si>
  <si>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</si>
  <si>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</si>
  <si>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</si>
  <si>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</si>
  <si>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</si>
  <si>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</si>
  <si>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</si>
  <si>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</si>
  <si>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</si>
  <si>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</si>
  <si>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</si>
  <si>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</si>
  <si>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</si>
  <si>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</si>
  <si>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</si>
  <si>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</si>
  <si>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</si>
  <si>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</si>
  <si>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</si>
  <si>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</si>
  <si>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</si>
  <si>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</si>
  <si>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</si>
  <si>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</si>
  <si>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</si>
  <si>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</si>
  <si>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</si>
  <si>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</si>
  <si>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</si>
  <si>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</si>
  <si>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</si>
  <si>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</si>
  <si>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</si>
  <si>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</si>
  <si>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</si>
  <si>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</si>
  <si>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</si>
  <si>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</si>
  <si>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</si>
  <si>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</si>
  <si>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</si>
  <si>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</si>
  <si>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</si>
  <si>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</si>
  <si>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</si>
  <si>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</si>
  <si>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</si>
  <si>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</si>
  <si>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</si>
  <si>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</si>
  <si>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</si>
  <si>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</si>
  <si>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</si>
  <si>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</si>
  <si>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</si>
  <si>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</si>
  <si>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</si>
  <si>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</si>
  <si>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</si>
  <si>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</si>
  <si>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</si>
  <si>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</si>
  <si>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</si>
  <si>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</si>
  <si>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</si>
  <si>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</si>
  <si>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</si>
  <si>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</si>
  <si>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</si>
  <si>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</si>
  <si>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</si>
  <si>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</si>
  <si>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</si>
  <si>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</si>
  <si>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</si>
  <si>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</si>
  <si>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</si>
  <si>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</si>
  <si>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</si>
  <si>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</si>
  <si>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</si>
  <si>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</si>
  <si>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</si>
  <si>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</si>
  <si>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</si>
  <si>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</si>
  <si>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</si>
  <si>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</si>
  <si>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</si>
  <si>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</si>
  <si>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</si>
  <si>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</si>
  <si>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</si>
  <si>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</si>
  <si>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</si>
  <si>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</si>
  <si>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</si>
  <si>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</si>
  <si>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</si>
  <si>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</si>
  <si>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</si>
  <si>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</si>
  <si>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</si>
  <si>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</si>
  <si>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</si>
  <si>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</si>
  <si>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</si>
  <si>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</si>
  <si>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</si>
  <si>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</si>
  <si>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</si>
  <si>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</si>
  <si>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</si>
  <si>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</si>
  <si>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</si>
  <si>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</si>
  <si>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</si>
  <si>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</si>
  <si>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</si>
  <si>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</si>
  <si>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</si>
  <si>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</si>
  <si>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</si>
  <si>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</si>
  <si>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</si>
  <si>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</si>
  <si>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</si>
  <si>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</si>
  <si>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</si>
  <si>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</si>
  <si>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</si>
  <si>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</si>
  <si>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</si>
  <si>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</si>
  <si>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</si>
  <si>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</si>
  <si>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</si>
  <si>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</si>
  <si>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</si>
  <si>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</si>
  <si>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</si>
  <si>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</si>
  <si>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</si>
  <si>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</si>
  <si>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</si>
  <si>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</si>
  <si>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</si>
  <si>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</si>
  <si>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</si>
  <si>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</si>
  <si>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</si>
  <si>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</si>
  <si>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</si>
  <si>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</si>
  <si>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</si>
  <si>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</si>
  <si>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</si>
  <si>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</si>
  <si>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</si>
  <si>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</si>
  <si>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</si>
  <si>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</si>
  <si>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</si>
  <si>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</si>
  <si>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</si>
  <si>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</si>
  <si>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</si>
  <si>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</si>
  <si>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</si>
  <si>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</si>
  <si>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</si>
  <si>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</si>
  <si>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</si>
  <si>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</si>
  <si>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</si>
  <si>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</si>
  <si>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</si>
  <si>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</si>
  <si>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</si>
  <si>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</si>
  <si>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</si>
  <si>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</si>
  <si>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</si>
  <si>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</si>
  <si>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</si>
  <si>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</si>
  <si>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</si>
  <si>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</si>
  <si>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</si>
  <si>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</si>
  <si>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</si>
  <si>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</si>
  <si>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</si>
  <si>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</si>
  <si>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</si>
  <si>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</si>
  <si>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</si>
  <si>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</si>
  <si>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</si>
  <si>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</si>
  <si>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</si>
  <si>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</si>
  <si>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</si>
  <si>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</si>
  <si>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</si>
  <si>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</si>
  <si>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</si>
  <si>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</si>
  <si>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</si>
  <si>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</si>
  <si>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</si>
  <si>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</si>
  <si>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</si>
  <si>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</si>
  <si>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</si>
  <si>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</si>
  <si>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</si>
  <si>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</si>
  <si>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</si>
  <si>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</si>
  <si>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</si>
  <si>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</si>
  <si>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</si>
  <si>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</si>
  <si>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</si>
  <si>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</si>
  <si>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</si>
  <si>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</si>
  <si>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</si>
  <si>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</si>
  <si>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</si>
  <si>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</si>
  <si>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</si>
  <si>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</si>
  <si>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</si>
  <si>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</si>
  <si>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</si>
  <si>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</si>
  <si>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</si>
  <si>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</si>
  <si>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</si>
  <si>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</si>
  <si>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</si>
  <si>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</si>
  <si>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</si>
  <si>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</si>
  <si>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</si>
  <si>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</si>
  <si>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</si>
  <si>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</si>
  <si>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</si>
  <si>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</si>
  <si>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</si>
  <si>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</si>
  <si>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</si>
  <si>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</si>
  <si>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</si>
  <si>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</si>
  <si>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</si>
  <si>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</si>
  <si>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</si>
  <si>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</si>
  <si>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</si>
  <si>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</si>
  <si>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</si>
  <si>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</si>
  <si>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</si>
  <si>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</si>
  <si>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</si>
  <si>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</si>
  <si>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</si>
  <si>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</si>
  <si>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</si>
  <si>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</si>
  <si>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</si>
  <si>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</si>
  <si>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</si>
  <si>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</si>
  <si>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</si>
  <si>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</si>
  <si>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</si>
  <si>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</si>
  <si>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</si>
  <si>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</si>
  <si>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</si>
  <si>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</si>
  <si>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</si>
  <si>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</si>
  <si>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</si>
  <si>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</si>
  <si>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</si>
  <si>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</si>
  <si>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</si>
  <si>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</si>
  <si>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</si>
  <si>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</si>
  <si>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</si>
  <si>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</si>
  <si>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</si>
  <si>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</si>
  <si>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</si>
  <si>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</si>
  <si>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</si>
  <si>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</si>
  <si>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</si>
  <si>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</si>
  <si>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</si>
  <si>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</si>
  <si>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</si>
  <si>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</si>
  <si>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</si>
  <si>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</si>
  <si>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</si>
  <si>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</si>
  <si>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</si>
  <si>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</si>
  <si>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</si>
  <si>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</si>
  <si>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</si>
  <si>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</si>
  <si>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</si>
  <si>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</si>
  <si>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</si>
  <si>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</si>
  <si>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</si>
  <si>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</si>
  <si>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</si>
  <si>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</si>
  <si>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</si>
  <si>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</si>
  <si>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</si>
  <si>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</si>
  <si>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</si>
  <si>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</si>
  <si>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</si>
  <si>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</si>
  <si>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</si>
  <si>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</si>
  <si>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</si>
  <si>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</si>
  <si>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</si>
  <si>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</si>
  <si>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</si>
  <si>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</si>
  <si>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</si>
  <si>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</si>
  <si>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</si>
  <si>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</si>
  <si>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</si>
  <si>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</si>
  <si>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</si>
  <si>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</si>
  <si>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</si>
  <si>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</si>
  <si>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</si>
  <si>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</si>
  <si>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</si>
  <si>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</si>
  <si>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</si>
  <si>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</si>
  <si>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</si>
  <si>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</si>
  <si>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</si>
  <si>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</si>
  <si>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</si>
  <si>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</si>
  <si>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</si>
  <si>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</si>
  <si>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</si>
  <si>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</si>
  <si>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</si>
  <si>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</si>
  <si>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</si>
  <si>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</si>
  <si>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</si>
  <si>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</si>
  <si>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</si>
  <si>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</si>
  <si>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</si>
  <si>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</si>
  <si>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</si>
  <si>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</si>
  <si>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</si>
  <si>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</si>
  <si>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</si>
  <si>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</si>
  <si>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</si>
  <si>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</si>
  <si>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</si>
  <si>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</si>
  <si>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</si>
  <si>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</si>
  <si>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</si>
  <si>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</si>
  <si>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</si>
  <si>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</si>
  <si>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</si>
  <si>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</si>
  <si>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</si>
  <si>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</si>
  <si>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</si>
  <si>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</si>
  <si>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</si>
  <si>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</si>
  <si>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</si>
  <si>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</si>
  <si>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</si>
  <si>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</si>
  <si>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</si>
  <si>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</si>
  <si>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</si>
  <si>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</si>
  <si>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</si>
  <si>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</si>
  <si>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</si>
  <si>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</si>
  <si>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</si>
  <si>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</si>
  <si>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</si>
  <si>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</si>
  <si>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</si>
  <si>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</si>
  <si>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</si>
  <si>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</si>
  <si>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</si>
  <si>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</si>
  <si>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</si>
  <si>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</si>
  <si>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</si>
  <si>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</si>
  <si>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</si>
  <si>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</si>
  <si>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</si>
  <si>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</si>
  <si>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</si>
  <si>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</si>
  <si>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</si>
  <si>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</si>
  <si>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</si>
  <si>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</si>
  <si>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</si>
  <si>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</si>
  <si>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</si>
  <si>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</si>
  <si>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</si>
  <si>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</si>
  <si>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</si>
  <si>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</si>
  <si>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</si>
  <si>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</si>
  <si>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</si>
  <si>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</si>
  <si>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</si>
  <si>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</si>
  <si>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</si>
  <si>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</si>
  <si>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</si>
  <si>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</si>
  <si>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</si>
  <si>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</si>
  <si>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</si>
  <si>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</si>
  <si>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</si>
  <si>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</si>
  <si>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</si>
  <si>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</si>
  <si>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</si>
  <si>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</si>
  <si>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</si>
  <si>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</si>
  <si>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</si>
  <si>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</si>
  <si>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</si>
  <si>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</si>
  <si>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</si>
  <si>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</si>
  <si>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</si>
  <si>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</si>
  <si>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</si>
  <si>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</si>
  <si>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</si>
  <si>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</si>
  <si>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</si>
  <si>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</si>
  <si>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</si>
  <si>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</si>
  <si>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</si>
  <si>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</si>
  <si>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</si>
  <si>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</si>
  <si>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</si>
  <si>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</si>
  <si>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</si>
  <si>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</si>
  <si>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</si>
  <si>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</si>
  <si>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</si>
  <si>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</si>
  <si>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</si>
  <si>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</si>
  <si>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</si>
  <si>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</si>
  <si>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</si>
  <si>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</si>
  <si>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</si>
  <si>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</si>
  <si>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</si>
  <si>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</si>
  <si>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</si>
  <si>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</si>
  <si>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</si>
  <si>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</si>
  <si>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</si>
  <si>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</si>
  <si>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</si>
  <si>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</si>
  <si>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</si>
  <si>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</si>
  <si>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</si>
  <si>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</si>
  <si>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</si>
  <si>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</si>
  <si>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</si>
  <si>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</si>
  <si>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</si>
  <si>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</si>
  <si>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</si>
  <si>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</si>
  <si>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</si>
  <si>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</si>
  <si>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</si>
  <si>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</si>
  <si>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</si>
  <si>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</si>
  <si>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</si>
  <si>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</si>
  <si>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</si>
  <si>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</si>
  <si>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</si>
  <si>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</si>
  <si>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</si>
  <si>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</si>
  <si>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</si>
  <si>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</si>
  <si>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</si>
  <si>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</si>
  <si>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</si>
  <si>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</si>
  <si>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</si>
  <si>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</si>
  <si>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</si>
  <si>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</si>
  <si>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</si>
  <si>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</si>
  <si>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</si>
  <si>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</si>
  <si>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</si>
  <si>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</si>
  <si>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</si>
  <si>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</si>
  <si>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</si>
  <si>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</si>
  <si>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</si>
  <si>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</si>
  <si>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</si>
  <si>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</si>
  <si>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</si>
  <si>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</si>
  <si>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</si>
  <si>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</si>
  <si>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</si>
  <si>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</si>
  <si>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</si>
  <si>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</si>
  <si>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</si>
  <si>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</si>
  <si>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</si>
  <si>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</si>
  <si>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</si>
  <si>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</si>
  <si>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</si>
  <si>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</si>
  <si>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</si>
  <si>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</si>
  <si>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</si>
  <si>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</si>
  <si>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</si>
  <si>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</si>
  <si>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</si>
  <si>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</si>
  <si>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</si>
  <si>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</si>
  <si>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</si>
  <si>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</si>
  <si>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</si>
  <si>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</si>
  <si>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</si>
  <si>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</si>
  <si>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</si>
  <si>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</si>
  <si>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</si>
  <si>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</si>
  <si>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</si>
  <si>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</si>
  <si>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</si>
  <si>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</si>
  <si>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</si>
  <si>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</si>
  <si>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</si>
  <si>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</si>
  <si>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</si>
  <si>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</si>
  <si>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</si>
  <si>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</si>
  <si>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</si>
  <si>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</si>
  <si>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</si>
  <si>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</si>
  <si>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</si>
  <si>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</si>
  <si>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</si>
  <si>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</si>
  <si>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</si>
  <si>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</si>
  <si>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</si>
  <si>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</si>
  <si>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</si>
  <si>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</si>
  <si>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</si>
  <si>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</si>
  <si>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</si>
  <si>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</si>
  <si>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</si>
  <si>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</si>
  <si>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</si>
  <si>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</si>
  <si>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</si>
  <si>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</si>
  <si>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</si>
  <si>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</si>
  <si>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</si>
  <si>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</si>
  <si>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</si>
  <si>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</si>
  <si>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</si>
  <si>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</si>
  <si>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</si>
  <si>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</si>
  <si>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</si>
  <si>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</si>
  <si>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</si>
  <si>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</si>
  <si>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</si>
  <si>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</si>
  <si>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</si>
  <si>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</si>
  <si>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</si>
  <si>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</si>
  <si>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</si>
  <si>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</si>
  <si>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</si>
  <si>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</si>
  <si>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</si>
  <si>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</si>
  <si>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</si>
  <si>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</si>
  <si>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</si>
  <si>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</si>
  <si>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</si>
  <si>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</si>
  <si>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</si>
  <si>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</si>
  <si>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</si>
  <si>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</si>
  <si>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</si>
  <si>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</si>
  <si>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</si>
  <si>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</si>
  <si>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</si>
  <si>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</si>
  <si>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</si>
  <si>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</si>
  <si>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</si>
  <si>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</si>
  <si>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</si>
  <si>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</si>
  <si>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</si>
  <si>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</si>
  <si>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</si>
  <si>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</si>
  <si>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</si>
  <si>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</si>
  <si>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</si>
  <si>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</si>
  <si>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</si>
  <si>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</si>
  <si>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</si>
  <si>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</si>
  <si>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</si>
  <si>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</si>
  <si>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</si>
  <si>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</si>
  <si>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</si>
  <si>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</si>
  <si>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</si>
  <si>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</si>
  <si>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</si>
  <si>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</si>
  <si>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</si>
  <si>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</si>
  <si>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</si>
  <si>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</si>
  <si>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</si>
  <si>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</si>
  <si>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</si>
  <si>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</si>
  <si>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</si>
  <si>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</si>
  <si>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</si>
  <si>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</si>
  <si>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</si>
  <si>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</si>
  <si>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</si>
  <si>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</si>
  <si>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</si>
  <si>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</si>
  <si>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</si>
  <si>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</si>
  <si>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</si>
  <si>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</si>
  <si>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</si>
  <si>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</si>
  <si>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</si>
  <si>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</si>
  <si>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</si>
  <si>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</si>
  <si>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</si>
  <si>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</si>
  <si>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</si>
  <si>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</si>
  <si>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</si>
  <si>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</si>
  <si>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</si>
  <si>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</si>
  <si>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</si>
  <si>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</si>
  <si>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</si>
  <si>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</si>
  <si>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</si>
  <si>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</si>
  <si>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</si>
  <si>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</si>
  <si>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</si>
  <si>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</si>
  <si>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</si>
  <si>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</si>
  <si>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</si>
  <si>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</si>
  <si>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</si>
  <si>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</si>
  <si>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</si>
  <si>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</si>
  <si>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</si>
  <si>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</si>
  <si>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</si>
  <si>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</si>
  <si>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</si>
  <si>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</si>
  <si>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</si>
  <si>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</si>
  <si>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</si>
  <si>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</si>
  <si>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</si>
  <si>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</si>
  <si>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</si>
  <si>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</si>
  <si>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</si>
  <si>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</si>
  <si>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</si>
  <si>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</si>
  <si>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</si>
  <si>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</si>
  <si>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</si>
  <si>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</si>
  <si>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</si>
  <si>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</si>
  <si>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</si>
  <si>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</si>
  <si>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</si>
  <si>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</si>
  <si>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</si>
  <si>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</si>
  <si>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</si>
  <si>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</si>
  <si>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</si>
  <si>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</si>
  <si>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</si>
  <si>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</si>
  <si>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</si>
  <si>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</si>
  <si>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</si>
  <si>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</si>
  <si>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</si>
  <si>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</si>
  <si>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</si>
  <si>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</si>
  <si>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</si>
  <si>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</si>
  <si>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</si>
  <si>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</si>
  <si>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</si>
  <si>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</si>
  <si>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</si>
  <si>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</si>
  <si>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</si>
  <si>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</si>
  <si>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</si>
  <si>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</si>
  <si>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</si>
  <si>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</si>
  <si>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</si>
  <si>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</si>
  <si>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</si>
  <si>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</si>
  <si>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</si>
  <si>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</si>
  <si>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</si>
  <si>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</si>
  <si>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</si>
  <si>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</si>
  <si>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</si>
  <si>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</si>
  <si>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</si>
  <si>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</si>
  <si>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</si>
  <si>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</si>
  <si>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</si>
  <si>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</si>
  <si>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</si>
  <si>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</si>
  <si>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</si>
  <si>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</si>
  <si>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</si>
  <si>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</si>
  <si>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</si>
  <si>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</si>
  <si>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</si>
  <si>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</si>
  <si>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</si>
  <si>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</si>
  <si>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</si>
  <si>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</si>
  <si>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</si>
  <si>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</si>
  <si>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</si>
  <si>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</si>
  <si>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</si>
  <si>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</si>
  <si>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</si>
  <si>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</si>
  <si>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</si>
  <si>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</si>
  <si>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</si>
  <si>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</si>
  <si>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</si>
  <si>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</si>
  <si>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</si>
  <si>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</si>
  <si>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</si>
  <si>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</si>
  <si>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</si>
  <si>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</si>
  <si>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</si>
  <si>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</si>
  <si>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</si>
  <si>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</si>
  <si>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</si>
  <si>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</si>
  <si>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</si>
  <si>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</si>
  <si>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</si>
  <si>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</si>
  <si>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</si>
  <si>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</si>
  <si>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</si>
  <si>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</si>
  <si>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</si>
  <si>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</si>
  <si>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</si>
  <si>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</si>
  <si>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</si>
  <si>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</si>
  <si>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</si>
  <si>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</si>
  <si>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</si>
  <si>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</si>
  <si>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</si>
  <si>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</si>
  <si>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</si>
  <si>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</si>
  <si>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</si>
  <si>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</si>
  <si>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</si>
  <si>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</si>
  <si>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</si>
  <si>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</si>
  <si>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</si>
  <si>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</si>
  <si>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</si>
  <si>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</si>
  <si>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</si>
  <si>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</si>
  <si>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</si>
  <si>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</si>
  <si>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</si>
  <si>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</si>
  <si>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</si>
  <si>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</si>
  <si>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</si>
  <si>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</si>
  <si>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</si>
  <si>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</si>
  <si>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</si>
  <si>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</si>
  <si>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</si>
  <si>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</si>
  <si>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</si>
  <si>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</si>
  <si>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</si>
  <si>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</si>
  <si>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</si>
  <si>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</si>
  <si>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</si>
  <si>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</si>
  <si>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</si>
  <si>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</si>
  <si>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</si>
  <si>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</si>
  <si>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</si>
  <si>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</si>
  <si>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</si>
  <si>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</si>
  <si>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</si>
  <si>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</si>
  <si>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</si>
  <si>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</si>
  <si>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</si>
  <si>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</si>
  <si>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</si>
  <si>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</si>
  <si>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</si>
  <si>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</si>
  <si>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</si>
  <si>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</si>
  <si>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</si>
  <si>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</si>
  <si>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</si>
  <si>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</si>
  <si>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</si>
  <si>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</si>
  <si>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</si>
  <si>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</si>
  <si>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</si>
  <si>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</si>
  <si>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</si>
  <si>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</si>
  <si>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</si>
  <si>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</si>
  <si>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</si>
  <si>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</si>
  <si>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</si>
  <si>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</si>
  <si>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</si>
  <si>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</si>
  <si>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</si>
  <si>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</si>
  <si>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</si>
  <si>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</si>
  <si>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</si>
  <si>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</si>
  <si>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</si>
  <si>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</si>
  <si>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</si>
  <si>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</si>
  <si>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</si>
  <si>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</si>
  <si>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</si>
  <si>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</si>
  <si>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</si>
  <si>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</si>
  <si>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</si>
  <si>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</si>
  <si>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</si>
  <si>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</si>
  <si>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</si>
  <si>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</si>
  <si>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</si>
  <si>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</si>
  <si>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</si>
  <si>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</si>
  <si>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</si>
  <si>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</si>
  <si>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</si>
  <si>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</si>
  <si>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</si>
  <si>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</si>
  <si>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</si>
  <si>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</si>
  <si>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</si>
  <si>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</si>
  <si>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</si>
  <si>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</si>
  <si>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</si>
  <si>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</si>
  <si>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</si>
  <si>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</si>
  <si>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</si>
  <si>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</si>
  <si>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</si>
  <si>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</si>
  <si>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</si>
  <si>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</si>
  <si>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</si>
  <si>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</si>
  <si>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</si>
  <si>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</si>
  <si>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</si>
  <si>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</si>
  <si>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</si>
  <si>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</si>
  <si>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</si>
  <si>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</si>
  <si>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</si>
  <si>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</si>
  <si>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</si>
  <si>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</si>
  <si>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</si>
  <si>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</si>
  <si>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</si>
  <si>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</si>
  <si>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</si>
  <si>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</si>
  <si>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</si>
  <si>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</si>
  <si>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</si>
  <si>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</si>
  <si>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</si>
  <si>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</si>
  <si>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</si>
  <si>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</si>
  <si>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</si>
  <si>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</si>
  <si>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</si>
  <si>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</si>
  <si>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</si>
  <si>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</si>
  <si>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</si>
  <si>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</si>
  <si>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</si>
  <si>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</si>
  <si>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</si>
  <si>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</si>
  <si>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</si>
  <si>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</si>
  <si>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</si>
  <si>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</si>
  <si>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</si>
  <si>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</si>
  <si>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</si>
  <si>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</si>
  <si>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</si>
  <si>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</si>
  <si>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</si>
  <si>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</si>
  <si>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</si>
  <si>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</si>
  <si>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</si>
  <si>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</si>
  <si>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</si>
  <si>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</si>
  <si>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</si>
  <si>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</si>
  <si>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</si>
  <si>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</si>
  <si>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</si>
  <si>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</si>
  <si>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</si>
  <si>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</si>
  <si>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</si>
  <si>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</si>
  <si>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</si>
  <si>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</si>
  <si>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</si>
  <si>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</si>
  <si>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</si>
  <si>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</si>
  <si>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</si>
  <si>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</si>
  <si>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</si>
  <si>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</si>
  <si>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</si>
  <si>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</si>
  <si>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</si>
  <si>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</si>
  <si>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</si>
  <si>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</si>
  <si>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</si>
  <si>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</si>
  <si>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</si>
  <si>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</si>
  <si>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</si>
  <si>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</si>
  <si>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</si>
  <si>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</si>
  <si>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</si>
  <si>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</si>
  <si>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</si>
  <si>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</si>
  <si>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</si>
  <si>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</si>
  <si>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</si>
  <si>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</si>
  <si>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</si>
  <si>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</si>
  <si>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</si>
  <si>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</si>
  <si>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</si>
  <si>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</si>
  <si>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</si>
  <si>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</si>
  <si>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</si>
  <si>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</si>
  <si>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</si>
  <si>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</si>
  <si>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</si>
  <si>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</si>
  <si>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</si>
  <si>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</si>
  <si>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</si>
  <si>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</si>
  <si>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</si>
  <si>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</si>
  <si>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</si>
  <si>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</si>
  <si>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</si>
  <si>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</si>
  <si>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</si>
  <si>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</si>
  <si>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</si>
  <si>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</si>
  <si>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</si>
  <si>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</si>
  <si>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</si>
  <si>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</si>
  <si>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</si>
  <si>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</si>
  <si>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</si>
  <si>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</si>
  <si>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</si>
  <si>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</si>
  <si>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</si>
  <si>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</si>
  <si>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</si>
  <si>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</si>
  <si>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</si>
  <si>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</si>
  <si>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</si>
  <si>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</si>
  <si>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</si>
  <si>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</si>
  <si>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</si>
  <si>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</si>
  <si>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</si>
  <si>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</si>
  <si>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</si>
  <si>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</si>
  <si>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</si>
  <si>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</si>
  <si>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</si>
  <si>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</si>
  <si>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</si>
  <si>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</si>
  <si>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</si>
  <si>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</si>
  <si>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</si>
  <si>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</si>
  <si>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</si>
  <si>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</si>
  <si>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</si>
  <si>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</si>
  <si>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</si>
  <si>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</si>
  <si>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</si>
  <si>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</si>
  <si>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</si>
  <si>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</si>
  <si>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</si>
  <si>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</si>
  <si>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</si>
  <si>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</si>
  <si>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</si>
  <si>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</si>
  <si>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</si>
  <si>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</si>
  <si>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</si>
  <si>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</si>
  <si>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</si>
  <si>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</si>
  <si>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</si>
  <si>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</si>
  <si>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</si>
  <si>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</si>
  <si>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</si>
  <si>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</si>
  <si>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</si>
  <si>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</si>
  <si>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</si>
  <si>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</si>
  <si>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</si>
  <si>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</si>
  <si>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</si>
  <si>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</si>
  <si>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</si>
  <si>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</si>
  <si>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</si>
  <si>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</si>
  <si>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</si>
  <si>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</si>
  <si>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</si>
  <si>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</si>
  <si>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</si>
  <si>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</si>
  <si>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</si>
  <si>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</si>
  <si>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</si>
  <si>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</si>
  <si>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</si>
  <si>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</si>
  <si>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</si>
  <si>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</si>
  <si>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</si>
  <si>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</si>
  <si>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</si>
  <si>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</si>
  <si>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</si>
  <si>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</si>
  <si>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</si>
  <si>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</si>
  <si>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</si>
  <si>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</si>
  <si>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</si>
  <si>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</si>
  <si>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</si>
  <si>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</si>
  <si>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</si>
  <si>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</si>
  <si>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</si>
  <si>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</si>
  <si>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</si>
  <si>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</si>
  <si>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</si>
  <si>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</si>
  <si>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</si>
  <si>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</si>
  <si>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</si>
  <si>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</si>
  <si>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</si>
  <si>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</si>
  <si>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</si>
  <si>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</si>
  <si>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</si>
  <si>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</si>
  <si>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</si>
  <si>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</si>
  <si>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</si>
  <si>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</si>
  <si>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</si>
  <si>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</si>
  <si>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</si>
  <si>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</si>
  <si>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</si>
  <si>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</si>
  <si>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</si>
  <si>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</si>
  <si>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</si>
  <si>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</si>
  <si>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</si>
  <si>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</si>
  <si>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</si>
  <si>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</si>
  <si>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</si>
  <si>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</si>
  <si>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</si>
  <si>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</si>
  <si>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</si>
  <si>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</si>
  <si>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</si>
  <si>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</si>
  <si>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</si>
  <si>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</si>
  <si>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</si>
  <si>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</si>
  <si>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</si>
  <si>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</si>
  <si>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</si>
  <si>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</si>
  <si>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</si>
  <si>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</si>
  <si>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</si>
  <si>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</si>
  <si>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</si>
  <si>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</si>
  <si>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</si>
  <si>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</si>
  <si>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</si>
  <si>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</si>
  <si>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</si>
  <si>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</si>
  <si>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</si>
  <si>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</si>
  <si>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</si>
  <si>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</si>
  <si>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</si>
  <si>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</si>
  <si>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</si>
  <si>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</si>
  <si>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</si>
  <si>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</si>
  <si>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</si>
  <si>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</si>
  <si>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</si>
  <si>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</si>
  <si>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</si>
  <si>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</si>
  <si>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</si>
  <si>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</si>
  <si>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</si>
  <si>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</si>
  <si>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</si>
  <si>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</si>
  <si>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</si>
  <si>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</si>
  <si>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</si>
  <si>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</si>
  <si>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</si>
  <si>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</si>
  <si>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</si>
  <si>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</si>
  <si>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</si>
  <si>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</si>
  <si>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</si>
  <si>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</si>
  <si>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</si>
  <si>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</si>
  <si>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</si>
  <si>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</si>
  <si>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</si>
  <si>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</si>
  <si>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</si>
  <si>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</si>
  <si>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</si>
  <si>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</si>
  <si>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</si>
  <si>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</si>
  <si>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</si>
  <si>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</si>
  <si>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</si>
  <si>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</si>
  <si>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</si>
  <si>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</si>
  <si>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</si>
  <si>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</si>
  <si>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</si>
  <si>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</si>
  <si>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</si>
  <si>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</si>
  <si>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</si>
  <si>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</si>
  <si>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</si>
  <si>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</si>
  <si>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</si>
  <si>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</si>
  <si>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</si>
  <si>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</si>
  <si>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</si>
  <si>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</si>
  <si>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</si>
  <si>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</si>
  <si>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</si>
  <si>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</si>
  <si>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</si>
  <si>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</si>
  <si>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</si>
  <si>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</si>
  <si>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</si>
  <si>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</si>
  <si>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</si>
  <si>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</si>
  <si>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</si>
  <si>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</si>
  <si>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</si>
  <si>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</si>
  <si>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</si>
  <si>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</si>
  <si>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</si>
  <si>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</si>
  <si>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</si>
  <si>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</si>
  <si>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</si>
  <si>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</si>
  <si>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</si>
  <si>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</si>
  <si>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</si>
  <si>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</si>
  <si>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</si>
  <si>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</si>
  <si>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</si>
  <si>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</si>
  <si>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</si>
  <si>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</si>
  <si>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</si>
  <si>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</si>
  <si>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</si>
  <si>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</si>
  <si>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</si>
  <si>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</si>
  <si>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</si>
  <si>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</si>
  <si>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</si>
  <si>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</si>
  <si>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</si>
  <si>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</si>
  <si>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</si>
  <si>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</si>
  <si>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</si>
  <si>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</si>
  <si>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</si>
  <si>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</si>
  <si>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</si>
  <si>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</si>
  <si>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</si>
  <si>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</si>
  <si>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</si>
  <si>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</si>
  <si>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</si>
  <si>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</si>
  <si>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</si>
  <si>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</si>
  <si>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</si>
  <si>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</si>
  <si>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</si>
  <si>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</si>
  <si>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</si>
  <si>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</si>
  <si>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</si>
  <si>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</si>
  <si>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</si>
  <si>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</si>
  <si>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</si>
  <si>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</si>
  <si>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</si>
  <si>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</si>
  <si>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</si>
  <si>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</si>
  <si>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</si>
  <si>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</si>
  <si>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</si>
  <si>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</si>
  <si>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</si>
  <si>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</si>
  <si>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</si>
  <si>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</si>
  <si>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</si>
  <si>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</si>
  <si>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</si>
  <si>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</si>
  <si>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</si>
  <si>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</si>
  <si>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</si>
  <si>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</si>
  <si>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</si>
  <si>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</si>
  <si>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</si>
  <si>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</si>
  <si>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</si>
  <si>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</si>
  <si>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</si>
  <si>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</si>
  <si>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</si>
  <si>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</si>
  <si>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</si>
  <si>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</si>
  <si>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</si>
  <si>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</si>
  <si>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</si>
  <si>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</si>
  <si>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</si>
  <si>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</si>
  <si>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</si>
  <si>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</si>
  <si>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</si>
  <si>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</si>
  <si>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</si>
  <si>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</si>
  <si>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</si>
  <si>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</si>
  <si>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</si>
  <si>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</si>
  <si>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</si>
  <si>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</si>
  <si>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</si>
  <si>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</si>
  <si>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</si>
  <si>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</si>
  <si>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</si>
  <si>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</si>
  <si>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</si>
  <si>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</si>
  <si>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</si>
  <si>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</si>
  <si>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</si>
  <si>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</si>
  <si>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</si>
  <si>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</si>
  <si>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</si>
  <si>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</si>
  <si>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</si>
  <si>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</si>
  <si>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</si>
  <si>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</si>
  <si>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</si>
  <si>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</si>
  <si>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</si>
  <si>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</si>
  <si>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</si>
  <si>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</si>
  <si>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</si>
  <si>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</si>
  <si>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</si>
  <si>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</si>
  <si>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</si>
  <si>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</si>
  <si>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</si>
  <si>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</si>
  <si>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</si>
  <si>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</si>
  <si>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</si>
  <si>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</si>
  <si>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</si>
  <si>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</si>
  <si>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</si>
  <si>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</si>
  <si>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</si>
  <si>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</si>
  <si>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</si>
  <si>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</si>
  <si>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</si>
  <si>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</si>
  <si>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</si>
  <si>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</si>
  <si>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</si>
  <si>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</si>
  <si>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</si>
  <si>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</si>
  <si>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</si>
  <si>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</si>
  <si>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</si>
  <si>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</si>
  <si>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</si>
  <si>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</si>
  <si>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</si>
  <si>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</si>
  <si>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</si>
  <si>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</si>
  <si>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</si>
  <si>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</si>
  <si>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</si>
  <si>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</si>
  <si>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</si>
  <si>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</si>
  <si>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</si>
  <si>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</si>
  <si>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</si>
  <si>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</si>
  <si>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</si>
  <si>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</si>
  <si>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</si>
  <si>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</si>
  <si>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</si>
  <si>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</si>
  <si>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</si>
  <si>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</si>
  <si>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</si>
  <si>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</si>
  <si>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</si>
  <si>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</si>
  <si>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</si>
  <si>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</si>
  <si>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</si>
  <si>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</si>
  <si>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</si>
  <si>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</si>
  <si>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</si>
  <si>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</si>
  <si>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</si>
  <si>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</si>
  <si>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</si>
  <si>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</si>
  <si>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</si>
  <si>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</si>
  <si>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</si>
  <si>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</si>
  <si>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</si>
  <si>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</si>
  <si>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</si>
  <si>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</si>
  <si>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</si>
  <si>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</si>
  <si>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</si>
  <si>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</si>
  <si>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</si>
  <si>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</si>
  <si>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</si>
  <si>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</si>
  <si>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</si>
  <si>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</si>
  <si>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</si>
  <si>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</si>
  <si>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</si>
  <si>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</si>
  <si>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</si>
  <si>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</si>
  <si>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</si>
  <si>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</si>
  <si>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</si>
  <si>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</si>
  <si>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</si>
  <si>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</si>
  <si>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</si>
  <si>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</si>
  <si>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</si>
  <si>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</si>
  <si>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</si>
  <si>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</si>
  <si>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</si>
  <si>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</si>
  <si>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</si>
  <si>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</si>
  <si>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</si>
  <si>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</si>
  <si>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</si>
  <si>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</si>
  <si>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</si>
  <si>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</si>
  <si>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</si>
  <si>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</si>
  <si>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</si>
  <si>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</si>
  <si>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</si>
  <si>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</si>
  <si>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</si>
  <si>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</si>
  <si>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</si>
  <si>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</si>
  <si>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</si>
  <si>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</si>
  <si>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</si>
  <si>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</si>
  <si>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</si>
  <si>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</si>
  <si>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</si>
  <si>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</si>
  <si>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</si>
  <si>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</si>
  <si>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</si>
  <si>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</si>
  <si>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</si>
  <si>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</si>
  <si>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</si>
  <si>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</si>
  <si>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</si>
  <si>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</si>
  <si>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</si>
  <si>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</si>
  <si>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</si>
  <si>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</si>
  <si>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</si>
  <si>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</si>
  <si>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</si>
  <si>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</si>
  <si>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</si>
  <si>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</si>
  <si>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</si>
  <si>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</si>
  <si>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</si>
  <si>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</si>
  <si>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</si>
  <si>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</si>
  <si>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</si>
  <si>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</si>
  <si>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</si>
  <si>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</si>
  <si>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</si>
  <si>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</si>
  <si>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</si>
  <si>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</si>
  <si>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</si>
  <si>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</si>
  <si>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</si>
  <si>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</si>
  <si>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</si>
  <si>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</si>
  <si>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</si>
  <si>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</si>
  <si>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</si>
  <si>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</si>
  <si>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</si>
  <si>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</si>
  <si>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</si>
  <si>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</si>
  <si>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</si>
  <si>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</si>
  <si>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</si>
  <si>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</si>
  <si>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</si>
  <si>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</si>
  <si>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</si>
  <si>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</si>
  <si>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</si>
  <si>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</si>
  <si>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</si>
  <si>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</si>
  <si>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</si>
  <si>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</si>
  <si>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</si>
  <si>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</si>
  <si>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</si>
  <si>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</si>
  <si>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</si>
  <si>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</si>
  <si>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</si>
  <si>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</si>
  <si>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</si>
  <si>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</si>
  <si>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</si>
  <si>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</si>
  <si>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</si>
  <si>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</si>
  <si>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</si>
  <si>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</si>
  <si>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</si>
  <si>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</si>
  <si>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</si>
  <si>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</si>
  <si>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</si>
  <si>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</si>
  <si>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</si>
  <si>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</si>
  <si>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</si>
  <si>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</si>
  <si>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</si>
  <si>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</si>
  <si>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</si>
  <si>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</si>
  <si>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</si>
  <si>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</si>
  <si>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</si>
  <si>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</si>
  <si>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</si>
  <si>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</si>
  <si>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</si>
  <si>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</si>
  <si>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</si>
  <si>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</si>
  <si>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</si>
  <si>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</si>
  <si>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</si>
  <si>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</si>
  <si>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</si>
  <si>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</si>
  <si>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</si>
  <si>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</si>
  <si>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</si>
  <si>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</si>
  <si>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</si>
  <si>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</si>
  <si>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</si>
  <si>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</si>
  <si>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</si>
  <si>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</si>
  <si>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</si>
  <si>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</si>
  <si>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</si>
  <si>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</si>
  <si>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</si>
  <si>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</si>
  <si>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</si>
  <si>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</si>
  <si>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</si>
  <si>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</si>
  <si>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</si>
  <si>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</si>
  <si>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</si>
  <si>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</si>
  <si>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</si>
  <si>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</si>
  <si>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</si>
  <si>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</si>
  <si>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</si>
  <si>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</si>
  <si>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</si>
  <si>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</si>
  <si>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</si>
  <si>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</si>
  <si>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</si>
  <si>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</si>
  <si>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</si>
  <si>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</si>
  <si>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</si>
  <si>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</si>
  <si>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</si>
  <si>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</si>
  <si>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</si>
  <si>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</si>
  <si>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</si>
  <si>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</si>
  <si>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</si>
  <si>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</si>
  <si>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</si>
  <si>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</si>
  <si>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</si>
  <si>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</si>
  <si>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</si>
  <si>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</si>
  <si>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</si>
  <si>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</si>
  <si>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</si>
  <si>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</si>
  <si>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</si>
  <si>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</si>
  <si>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</si>
  <si>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</si>
  <si>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</si>
  <si>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</si>
  <si>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</si>
  <si>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</si>
  <si>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</si>
  <si>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</si>
  <si>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</si>
  <si>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</si>
  <si>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</si>
  <si>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</si>
  <si>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</si>
  <si>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</si>
  <si>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</si>
  <si>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</si>
  <si>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</si>
  <si>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</si>
  <si>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</si>
  <si>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</si>
  <si>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</si>
  <si>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</si>
  <si>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</si>
  <si>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</si>
  <si>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</si>
  <si>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</si>
  <si>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</si>
  <si>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</si>
  <si>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</si>
  <si>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</si>
  <si>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</si>
  <si>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</si>
  <si>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</si>
  <si>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</si>
  <si>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</si>
  <si>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</si>
  <si>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</si>
  <si>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</si>
  <si>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</si>
  <si>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</si>
  <si>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</si>
  <si>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</si>
  <si>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</si>
  <si>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</si>
  <si>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</si>
  <si>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</si>
  <si>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</si>
  <si>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</si>
  <si>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</si>
  <si>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</si>
  <si>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</si>
  <si>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</si>
  <si>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</si>
  <si>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</si>
  <si>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</si>
  <si>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</si>
  <si>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</si>
  <si>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</si>
  <si>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</si>
  <si>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</si>
  <si>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</si>
  <si>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</si>
  <si>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</si>
  <si>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</si>
  <si>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</si>
  <si>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</si>
  <si>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</si>
  <si>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</si>
  <si>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</si>
  <si>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</si>
  <si>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</si>
  <si>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</si>
  <si>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</si>
  <si>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</si>
  <si>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</si>
  <si>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</si>
  <si>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</si>
  <si>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</si>
  <si>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</si>
  <si>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</si>
  <si>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</si>
  <si>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</si>
  <si>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</si>
  <si>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</si>
  <si>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</si>
  <si>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</si>
  <si>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</si>
  <si>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</si>
  <si>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</si>
  <si>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</si>
  <si>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</si>
  <si>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</si>
  <si>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</si>
  <si>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</si>
  <si>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</si>
  <si>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</si>
  <si>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</si>
  <si>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</si>
  <si>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</si>
  <si>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</si>
  <si>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</si>
  <si>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</si>
  <si>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</si>
  <si>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</si>
  <si>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</si>
  <si>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</si>
  <si>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</si>
  <si>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</si>
  <si>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</si>
  <si>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</si>
  <si>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</si>
  <si>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</si>
  <si>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</si>
  <si>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</si>
  <si>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</si>
  <si>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</si>
  <si>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</si>
  <si>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</si>
  <si>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</si>
  <si>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</si>
  <si>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</si>
  <si>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</si>
  <si>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</si>
  <si>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</si>
  <si>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</si>
  <si>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</si>
  <si>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</si>
  <si>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</si>
  <si>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</si>
  <si>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</si>
  <si>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</si>
  <si>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</si>
  <si>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</si>
  <si>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</si>
  <si>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</si>
  <si>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</si>
  <si>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</si>
  <si>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</si>
  <si>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</si>
  <si>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</si>
  <si>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</si>
  <si>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</si>
  <si>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</si>
  <si>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</si>
  <si>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</si>
  <si>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</si>
  <si>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</si>
  <si>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</si>
  <si>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</si>
  <si>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</si>
  <si>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</si>
  <si>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</si>
  <si>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</si>
  <si>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</si>
  <si>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</si>
  <si>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</si>
  <si>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</si>
  <si>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</si>
  <si>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</si>
  <si>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</si>
  <si>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</si>
  <si>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</si>
  <si>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</si>
  <si>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</si>
  <si>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</si>
  <si>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</si>
  <si>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</si>
  <si>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</si>
  <si>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</si>
  <si>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</si>
  <si>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</si>
  <si>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</si>
  <si>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</si>
  <si>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</si>
  <si>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</si>
  <si>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</si>
  <si>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</si>
  <si>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</si>
  <si>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</si>
  <si>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</si>
  <si>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</si>
  <si>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</si>
  <si>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</si>
  <si>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</si>
  <si>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</si>
  <si>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</si>
  <si>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</si>
  <si>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</si>
  <si>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</si>
  <si>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</si>
  <si>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</si>
  <si>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</si>
  <si>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</si>
  <si>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</si>
  <si>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</si>
  <si>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</si>
  <si>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</si>
  <si>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</si>
  <si>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</si>
  <si>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</si>
  <si>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</si>
  <si>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</si>
  <si>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</si>
  <si>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</si>
  <si>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</si>
  <si>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</si>
  <si>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</si>
  <si>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</si>
  <si>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</si>
  <si>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</si>
  <si>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</si>
  <si>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</si>
  <si>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</si>
  <si>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</si>
  <si>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</si>
  <si>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</si>
  <si>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</si>
  <si>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</si>
  <si>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</si>
  <si>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</si>
  <si>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</si>
  <si>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</si>
  <si>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</si>
  <si>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</si>
  <si>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</si>
  <si>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</si>
  <si>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</si>
  <si>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</si>
  <si>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</si>
  <si>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</si>
  <si>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</si>
  <si>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</si>
  <si>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</si>
  <si>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</si>
  <si>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</si>
  <si>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</si>
  <si>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</si>
  <si>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</si>
  <si>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</si>
  <si>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</si>
  <si>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</si>
  <si>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</si>
  <si>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</si>
  <si>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</si>
  <si>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</si>
  <si>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</si>
  <si>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</si>
  <si>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</si>
  <si>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</si>
  <si>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</si>
  <si>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</si>
  <si>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</si>
  <si>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</si>
  <si>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</si>
  <si>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</si>
  <si>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</si>
  <si>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</si>
  <si>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</si>
  <si>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</si>
  <si>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</si>
  <si>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</si>
  <si>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</si>
  <si>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</si>
  <si>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</si>
  <si>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</si>
  <si>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</si>
  <si>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</si>
  <si>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</si>
  <si>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</si>
  <si>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</si>
  <si>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</si>
  <si>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</si>
  <si>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</si>
  <si>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</si>
  <si>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</si>
  <si>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</si>
  <si>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</si>
  <si>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</si>
  <si>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</si>
  <si>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</si>
  <si>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</si>
  <si>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</si>
  <si>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</si>
  <si>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</si>
  <si>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</si>
  <si>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</si>
  <si>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</si>
  <si>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</si>
  <si>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</si>
  <si>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</si>
  <si>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</si>
  <si>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</si>
  <si>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</si>
  <si>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</si>
  <si>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</si>
  <si>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</si>
  <si>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</si>
  <si>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</si>
  <si>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</si>
  <si>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</si>
  <si>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</si>
  <si>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</si>
  <si>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</si>
  <si>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</si>
  <si>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</si>
  <si>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</si>
  <si>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</si>
  <si>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</si>
  <si>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</si>
  <si>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</si>
  <si>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</si>
  <si>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</si>
  <si>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</si>
  <si>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</si>
  <si>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</si>
  <si>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</si>
  <si>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</si>
  <si>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</si>
  <si>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</si>
  <si>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</si>
  <si>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</si>
  <si>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</si>
  <si>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</si>
  <si>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</si>
  <si>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</si>
  <si>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</si>
  <si>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</si>
  <si>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</si>
  <si>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</si>
  <si>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</si>
  <si>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</si>
  <si>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</si>
  <si>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</si>
  <si>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</si>
  <si>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</si>
  <si>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</si>
  <si>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</si>
  <si>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</si>
  <si>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</si>
  <si>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</si>
  <si>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</si>
  <si>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</si>
  <si>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</si>
  <si>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</si>
  <si>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</si>
  <si>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</si>
  <si>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</si>
  <si>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</si>
  <si>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</si>
  <si>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</si>
  <si>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</si>
  <si>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</si>
  <si>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</si>
  <si>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</si>
  <si>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</si>
  <si>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</si>
  <si>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</si>
  <si>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</si>
  <si>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</si>
  <si>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</si>
  <si>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</si>
  <si>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</si>
  <si>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</si>
  <si>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</si>
  <si>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</si>
  <si>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</si>
  <si>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</si>
  <si>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</si>
  <si>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</si>
  <si>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</si>
  <si>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</si>
  <si>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</si>
  <si>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</si>
  <si>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</si>
  <si>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</si>
  <si>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</si>
  <si>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</si>
  <si>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</si>
  <si>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</si>
  <si>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</si>
  <si>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</si>
  <si>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</si>
  <si>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</si>
  <si>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</si>
  <si>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</si>
  <si>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</si>
  <si>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</si>
  <si>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</si>
  <si>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</si>
  <si>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</si>
  <si>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</si>
  <si>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</si>
  <si>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</si>
  <si>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</si>
  <si>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</si>
  <si>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</si>
  <si>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</si>
  <si>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</si>
  <si>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</si>
  <si>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</si>
  <si>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</si>
  <si>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</si>
  <si>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</si>
  <si>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</si>
  <si>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</si>
  <si>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</si>
  <si>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</si>
  <si>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</si>
  <si>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</si>
  <si>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</si>
  <si>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</si>
  <si>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</si>
  <si>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</si>
  <si>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</si>
  <si>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</si>
  <si>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</si>
  <si>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</si>
  <si>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</si>
  <si>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</si>
  <si>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</si>
  <si>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</si>
  <si>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</si>
  <si>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</si>
  <si>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</si>
  <si>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</si>
  <si>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</si>
  <si>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</si>
  <si>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</si>
  <si>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</si>
  <si>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</si>
  <si>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</si>
  <si>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</si>
  <si>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</si>
  <si>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</si>
  <si>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</si>
  <si>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</si>
  <si>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</si>
  <si>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</si>
  <si>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</si>
  <si>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</si>
  <si>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</si>
  <si>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</si>
  <si>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</si>
  <si>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</si>
  <si>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</si>
  <si>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</si>
  <si>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</si>
  <si>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</si>
  <si>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</si>
  <si>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</si>
  <si>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</si>
  <si>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</si>
  <si>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</si>
  <si>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</si>
  <si>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</si>
  <si>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</si>
  <si>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</si>
  <si>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</si>
  <si>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</si>
  <si>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</si>
  <si>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</si>
  <si>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</si>
  <si>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</si>
  <si>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</si>
  <si>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</si>
  <si>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</si>
  <si>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</si>
  <si>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</si>
  <si>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</si>
  <si>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</si>
  <si>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</si>
  <si>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</si>
  <si>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</si>
  <si>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</si>
  <si>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</si>
  <si>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</si>
  <si>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</si>
  <si>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</si>
  <si>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</si>
  <si>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</si>
  <si>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</si>
  <si>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</si>
  <si>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</si>
  <si>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</si>
  <si>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</si>
  <si>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</si>
  <si>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</si>
  <si>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</si>
  <si>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</si>
  <si>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</si>
  <si>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</si>
  <si>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</si>
  <si>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</si>
  <si>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</si>
  <si>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</si>
  <si>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</si>
  <si>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</si>
  <si>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</si>
  <si>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</si>
  <si>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</si>
  <si>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</si>
  <si>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</si>
  <si>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</si>
  <si>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</si>
  <si>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</si>
  <si>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</si>
  <si>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</si>
  <si>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</si>
  <si>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</si>
  <si>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</si>
  <si>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</si>
  <si>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</si>
  <si>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</si>
  <si>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</si>
  <si>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</si>
  <si>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</si>
  <si>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</si>
  <si>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</si>
  <si>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</si>
  <si>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</si>
  <si>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</si>
  <si>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</si>
  <si>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</si>
  <si>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</si>
  <si>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</si>
  <si>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</si>
  <si>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</si>
  <si>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</si>
  <si>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</si>
  <si>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</si>
  <si>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</si>
  <si>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</si>
  <si>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</si>
  <si>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</si>
  <si>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</si>
  <si>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</si>
  <si>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</si>
  <si>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</si>
  <si>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</si>
  <si>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</si>
  <si>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</si>
  <si>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</si>
  <si>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</si>
  <si>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</si>
  <si>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</si>
  <si>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</si>
  <si>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</si>
  <si>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</si>
  <si>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</si>
  <si>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</si>
  <si>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</si>
  <si>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</si>
  <si>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</si>
  <si>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</si>
  <si>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</si>
  <si>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</si>
  <si>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</si>
  <si>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</si>
  <si>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</si>
  <si>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</si>
  <si>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</si>
  <si>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</si>
  <si>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</si>
  <si>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</si>
  <si>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</si>
  <si>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</si>
  <si>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</si>
  <si>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</si>
  <si>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</si>
  <si>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</si>
  <si>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</si>
  <si>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</si>
  <si>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</si>
  <si>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</si>
  <si>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</si>
  <si>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</si>
  <si>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</si>
  <si>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</si>
  <si>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</si>
  <si>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</si>
  <si>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</si>
  <si>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</si>
  <si>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</si>
  <si>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</si>
  <si>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</si>
  <si>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</si>
  <si>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</si>
  <si>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</si>
  <si>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</si>
  <si>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</si>
  <si>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</si>
  <si>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</si>
  <si>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</si>
  <si>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</si>
  <si>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</si>
  <si>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</si>
  <si>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</si>
  <si>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</si>
  <si>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</si>
  <si>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</si>
  <si>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</si>
  <si>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</si>
  <si>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</si>
  <si>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</si>
  <si>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</si>
  <si>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</si>
  <si>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</si>
  <si>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</si>
  <si>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</si>
  <si>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</si>
  <si>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</si>
  <si>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</si>
  <si>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</si>
  <si>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</si>
  <si>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</si>
  <si>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</si>
  <si>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</si>
  <si>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</si>
  <si>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</si>
  <si>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</si>
  <si>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</si>
  <si>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</si>
  <si>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</si>
  <si>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</si>
  <si>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</si>
  <si>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</si>
  <si>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</si>
  <si>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</si>
  <si>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</si>
  <si>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</si>
  <si>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</si>
  <si>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</si>
  <si>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</si>
  <si>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</si>
  <si>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</si>
  <si>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</si>
  <si>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</si>
  <si>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</si>
  <si>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</si>
  <si>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</si>
  <si>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</si>
  <si>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</si>
  <si>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</si>
  <si>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</si>
  <si>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</si>
  <si>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</si>
  <si>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</si>
  <si>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</si>
  <si>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</si>
  <si>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</si>
  <si>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</si>
  <si>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</si>
  <si>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</si>
  <si>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</si>
  <si>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</si>
  <si>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</si>
  <si>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</si>
  <si>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</si>
  <si>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</si>
  <si>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</si>
  <si>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</si>
  <si>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</si>
  <si>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</si>
  <si>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</si>
  <si>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</si>
  <si>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</si>
  <si>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</si>
  <si>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</si>
  <si>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</si>
  <si>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</si>
  <si>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</si>
  <si>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</si>
  <si>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</si>
  <si>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</si>
  <si>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</si>
  <si>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</si>
  <si>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</si>
  <si>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</si>
  <si>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</si>
  <si>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</si>
  <si>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</si>
  <si>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</si>
  <si>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</si>
  <si>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</si>
  <si>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</si>
  <si>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</si>
  <si>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</si>
  <si>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</si>
  <si>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</si>
  <si>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</si>
  <si>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</si>
  <si>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</si>
  <si>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</si>
  <si>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</si>
  <si>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</si>
  <si>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</si>
  <si>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</si>
  <si>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</si>
  <si>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</si>
  <si>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</si>
  <si>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</si>
  <si>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</si>
  <si>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</si>
  <si>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</si>
  <si>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</si>
  <si>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</si>
  <si>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</si>
  <si>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</si>
  <si>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</si>
  <si>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</si>
  <si>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</si>
  <si>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</si>
  <si>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</si>
  <si>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</si>
  <si>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</si>
  <si>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</si>
  <si>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</si>
  <si>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</si>
  <si>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</si>
  <si>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</si>
  <si>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</si>
  <si>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</si>
  <si>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</si>
  <si>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</si>
  <si>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</si>
  <si>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</si>
  <si>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</si>
  <si>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</si>
  <si>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</si>
  <si>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</si>
  <si>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</si>
  <si>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</si>
  <si>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</si>
  <si>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</si>
  <si>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</si>
  <si>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</si>
  <si>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</si>
  <si>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</si>
  <si>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</si>
  <si>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</si>
  <si>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</si>
  <si>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</si>
  <si>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</si>
  <si>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</si>
  <si>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</si>
  <si>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</si>
  <si>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</si>
  <si>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</si>
  <si>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</si>
  <si>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</si>
  <si>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</si>
  <si>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</si>
  <si>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</si>
  <si>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</si>
  <si>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</si>
  <si>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</si>
  <si>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</si>
  <si>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</si>
  <si>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</si>
  <si>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</si>
  <si>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</si>
  <si>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</si>
  <si>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</si>
  <si>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</si>
  <si>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</si>
  <si>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</si>
  <si>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</si>
  <si>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</si>
  <si>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</si>
  <si>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</si>
  <si>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</si>
  <si>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</si>
  <si>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</si>
  <si>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</si>
  <si>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</si>
  <si>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</si>
  <si>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</si>
  <si>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</si>
  <si>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</si>
  <si>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</si>
  <si>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</si>
  <si>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</si>
  <si>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</si>
  <si>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</si>
  <si>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</si>
  <si>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</si>
  <si>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</si>
  <si>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</si>
  <si>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</si>
  <si>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</si>
  <si>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</si>
  <si>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</si>
  <si>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</si>
  <si>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</si>
  <si>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</si>
  <si>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</si>
  <si>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</si>
  <si>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</si>
  <si>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</si>
  <si>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</si>
  <si>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</si>
  <si>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</si>
  <si>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</si>
  <si>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</si>
  <si>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</si>
  <si>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</si>
  <si>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</si>
  <si>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</si>
  <si>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</si>
  <si>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</si>
  <si>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</si>
  <si>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</si>
  <si>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</si>
  <si>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</si>
  <si>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</si>
  <si>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</si>
  <si>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</si>
  <si>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</si>
  <si>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</si>
  <si>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</si>
  <si>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</si>
  <si>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</si>
  <si>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</si>
  <si>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</si>
  <si>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</si>
  <si>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</si>
  <si>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</si>
  <si>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</si>
  <si>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</si>
  <si>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</si>
  <si>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</si>
  <si>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</si>
  <si>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</si>
  <si>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</si>
  <si>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</si>
  <si>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</si>
  <si>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</si>
  <si>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</si>
  <si>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</si>
  <si>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</si>
  <si>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</si>
  <si>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</si>
  <si>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</si>
  <si>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</si>
  <si>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</si>
  <si>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</si>
  <si>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</si>
  <si>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</si>
  <si>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</si>
  <si>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</si>
  <si>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</si>
  <si>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</si>
  <si>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</si>
  <si>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</si>
  <si>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</si>
  <si>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</si>
  <si>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</si>
  <si>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</si>
  <si>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</si>
  <si>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</si>
  <si>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</si>
  <si>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</si>
  <si>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</si>
  <si>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</si>
  <si>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</si>
  <si>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</si>
  <si>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</si>
  <si>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</si>
  <si>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</si>
  <si>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</si>
  <si>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</si>
  <si>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</si>
  <si>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</si>
  <si>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</si>
  <si>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</si>
  <si>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</si>
  <si>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</si>
  <si>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</si>
  <si>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</si>
  <si>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</si>
  <si>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</si>
  <si>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</si>
  <si>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</si>
  <si>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</si>
  <si>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</si>
  <si>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</si>
  <si>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</si>
  <si>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</si>
  <si>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</si>
  <si>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</si>
  <si>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</si>
  <si>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</si>
  <si>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</si>
  <si>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</si>
  <si>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</si>
  <si>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</si>
  <si>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</si>
  <si>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</si>
  <si>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</si>
  <si>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</si>
  <si>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</si>
  <si>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</si>
  <si>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</si>
  <si>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</si>
  <si>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</si>
  <si>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</si>
  <si>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</si>
  <si>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</si>
  <si>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</si>
  <si>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</si>
  <si>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</si>
  <si>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</si>
  <si>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</si>
  <si>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</si>
  <si>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</si>
  <si>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</si>
  <si>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</si>
  <si>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</si>
  <si>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</si>
  <si>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</si>
  <si>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</si>
  <si>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</si>
  <si>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</si>
  <si>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</si>
  <si>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</si>
  <si>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</si>
  <si>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</si>
  <si>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</si>
  <si>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</si>
  <si>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</si>
  <si>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</si>
  <si>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</si>
  <si>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</si>
  <si>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</si>
  <si>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</si>
  <si>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</si>
  <si>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</si>
  <si>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</si>
  <si>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</si>
  <si>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</si>
  <si>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</si>
  <si>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</si>
  <si>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</si>
  <si>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</si>
  <si>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</si>
  <si>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</si>
  <si>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</si>
  <si>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</si>
  <si>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</si>
  <si>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</si>
  <si>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</si>
  <si>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</si>
  <si>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</si>
  <si>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</si>
  <si>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</si>
  <si>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</si>
  <si>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</si>
  <si>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</si>
  <si>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</si>
  <si>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</si>
  <si>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</si>
  <si>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</si>
  <si>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</si>
  <si>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</si>
  <si>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</si>
  <si>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</si>
  <si>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</si>
  <si>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</si>
  <si>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</si>
  <si>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</si>
  <si>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</si>
  <si>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</si>
  <si>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</si>
  <si>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</si>
  <si>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</si>
  <si>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</si>
  <si>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</si>
  <si>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</si>
  <si>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</si>
  <si>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</si>
  <si>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</si>
  <si>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</si>
  <si>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</si>
  <si>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</si>
  <si>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</si>
  <si>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</si>
  <si>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</si>
  <si>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</si>
  <si>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</si>
  <si>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</si>
  <si>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</si>
  <si>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</si>
  <si>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</si>
  <si>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</si>
  <si>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</si>
  <si>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</si>
  <si>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</si>
  <si>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</si>
  <si>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</si>
  <si>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</si>
  <si>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</si>
  <si>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</si>
  <si>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</si>
  <si>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</si>
  <si>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</si>
  <si>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</si>
  <si>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</si>
  <si>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</si>
  <si>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</si>
  <si>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</si>
  <si>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</si>
  <si>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</si>
  <si>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</si>
  <si>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</si>
  <si>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</si>
  <si>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</si>
  <si>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</si>
  <si>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</si>
  <si>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</si>
  <si>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</si>
  <si>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</si>
  <si>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</si>
  <si>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</si>
  <si>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</si>
  <si>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</si>
  <si>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</si>
  <si>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</si>
  <si>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</si>
  <si>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</si>
  <si>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</si>
  <si>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</si>
  <si>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</si>
  <si>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</si>
  <si>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</si>
  <si>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</si>
  <si>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</si>
  <si>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</si>
  <si>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</si>
  <si>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</si>
  <si>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</si>
  <si>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</si>
  <si>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</si>
  <si>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</si>
  <si>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</si>
  <si>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</si>
  <si>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</si>
  <si>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</si>
  <si>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</si>
  <si>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</si>
  <si>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</si>
  <si>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</si>
  <si>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</si>
  <si>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</si>
  <si>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</si>
  <si>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</si>
  <si>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</si>
  <si>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</si>
  <si>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</si>
  <si>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</si>
  <si>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</si>
  <si>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</si>
  <si>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</si>
  <si>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</si>
  <si>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</si>
  <si>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</si>
  <si>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</si>
  <si>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</si>
  <si>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</si>
  <si>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</si>
  <si>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</si>
  <si>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</si>
  <si>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</si>
  <si>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</si>
  <si>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</si>
  <si>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</si>
  <si>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</si>
  <si>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</si>
  <si>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</si>
  <si>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</si>
  <si>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</si>
  <si>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</si>
  <si>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</si>
  <si>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</si>
  <si>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</si>
  <si>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</si>
  <si>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</si>
  <si>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</si>
  <si>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</si>
  <si>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</si>
  <si>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</si>
  <si>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</si>
  <si>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</si>
  <si>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</si>
  <si>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</si>
  <si>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</si>
  <si>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</si>
  <si>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</si>
  <si>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</si>
  <si>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</si>
  <si>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</si>
  <si>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</si>
  <si>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</si>
  <si>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</si>
  <si>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</si>
  <si>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</si>
  <si>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</si>
  <si>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</si>
  <si>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</si>
  <si>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</si>
  <si>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</si>
  <si>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</si>
  <si>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</si>
  <si>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</si>
  <si>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</si>
  <si>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</si>
  <si>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</si>
  <si>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</si>
  <si>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</si>
  <si>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</si>
  <si>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</si>
  <si>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</si>
  <si>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</si>
  <si>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</si>
  <si>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</si>
  <si>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</si>
  <si>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</si>
  <si>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</si>
  <si>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</si>
  <si>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</si>
  <si>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</si>
  <si>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</si>
  <si>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</si>
  <si>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</si>
  <si>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</si>
  <si>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</si>
  <si>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</si>
  <si>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</si>
  <si>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</si>
  <si>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</si>
  <si>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</si>
  <si>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</si>
  <si>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</si>
  <si>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</si>
  <si>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</si>
  <si>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</si>
  <si>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</si>
  <si>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</si>
  <si>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</si>
  <si>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</si>
  <si>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</si>
  <si>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</si>
  <si>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</si>
  <si>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</si>
  <si>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</si>
  <si>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</si>
  <si>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</si>
  <si>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</si>
  <si>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</si>
  <si>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</si>
  <si>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</si>
  <si>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</si>
  <si>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</si>
  <si>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</si>
  <si>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</si>
  <si>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</si>
  <si>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</si>
  <si>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</si>
  <si>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</si>
  <si>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</si>
  <si>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</si>
  <si>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</si>
  <si>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</si>
  <si>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</si>
  <si>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</si>
  <si>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</si>
  <si>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</si>
  <si>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</si>
  <si>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</si>
  <si>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</si>
  <si>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</si>
  <si>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</si>
  <si>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</si>
  <si>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</si>
  <si>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</si>
  <si>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</si>
  <si>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</si>
  <si>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</si>
  <si>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</si>
  <si>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</si>
  <si>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</si>
  <si>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</si>
  <si>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</si>
  <si>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</si>
  <si>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</si>
  <si>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</si>
  <si>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</si>
  <si>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</si>
  <si>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</si>
  <si>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</si>
  <si>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</si>
  <si>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</si>
  <si>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</si>
  <si>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</si>
  <si>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</si>
  <si>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</si>
  <si>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</si>
  <si>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</si>
  <si>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</si>
  <si>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</si>
  <si>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</si>
  <si>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</si>
  <si>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</si>
  <si>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</si>
  <si>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</si>
  <si>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</si>
  <si>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</si>
  <si>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</si>
  <si>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</si>
  <si>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</si>
  <si>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</si>
  <si>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</si>
  <si>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</si>
  <si>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</si>
  <si>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</si>
  <si>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</si>
  <si>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</si>
  <si>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</si>
  <si>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</si>
  <si>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</si>
  <si>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</si>
  <si>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</si>
  <si>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</si>
  <si>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</si>
  <si>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</si>
  <si>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</si>
  <si>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</si>
  <si>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</si>
  <si>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</si>
  <si>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</si>
  <si>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</si>
  <si>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</si>
  <si>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</si>
  <si>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</si>
  <si>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</si>
  <si>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</si>
  <si>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</si>
  <si>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</si>
  <si>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</si>
  <si>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</si>
  <si>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</si>
  <si>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</si>
  <si>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</si>
  <si>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</si>
  <si>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</si>
  <si>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</si>
  <si>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</si>
  <si>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</si>
  <si>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</si>
  <si>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</si>
  <si>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</si>
  <si>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</si>
  <si>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</si>
  <si>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</si>
  <si>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</si>
  <si>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</si>
  <si>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</si>
  <si>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</si>
  <si>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</si>
  <si>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</si>
  <si>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</si>
  <si>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</si>
  <si>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</si>
  <si>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</si>
  <si>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</si>
  <si>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</si>
  <si>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</si>
  <si>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</si>
  <si>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</si>
  <si>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</si>
  <si>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</si>
  <si>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</si>
  <si>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</si>
  <si>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</si>
  <si>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</si>
  <si>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</si>
  <si>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</si>
  <si>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</si>
  <si>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</si>
  <si>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</si>
  <si>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</si>
  <si>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</si>
  <si>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</si>
  <si>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</si>
  <si>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</si>
  <si>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</si>
  <si>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</si>
  <si>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</si>
  <si>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</si>
  <si>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</si>
  <si>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</si>
  <si>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</si>
  <si>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</si>
  <si>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</si>
  <si>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</si>
  <si>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</si>
  <si>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</si>
  <si>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</si>
  <si>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</si>
  <si>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</si>
  <si>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</si>
  <si>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</si>
  <si>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</si>
  <si>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</si>
  <si>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</si>
  <si>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</si>
  <si>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</si>
  <si>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</si>
  <si>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</si>
  <si>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</si>
  <si>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</si>
  <si>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</si>
  <si>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</si>
  <si>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</si>
  <si>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</si>
  <si>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</si>
  <si>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</si>
  <si>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</si>
  <si>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</si>
  <si>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</si>
  <si>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</si>
  <si>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</si>
  <si>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</si>
  <si>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</si>
  <si>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</si>
  <si>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</si>
  <si>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</si>
  <si>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</si>
  <si>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</si>
  <si>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</si>
  <si>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</si>
  <si>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</si>
  <si>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</si>
  <si>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</si>
  <si>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</si>
  <si>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</si>
  <si>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</si>
  <si>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</si>
  <si>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</si>
  <si>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</si>
  <si>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</si>
  <si>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</si>
  <si>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</si>
  <si>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</si>
  <si>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</si>
  <si>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</si>
  <si>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</si>
  <si>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</si>
  <si>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</si>
  <si>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</si>
  <si>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</si>
  <si>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</si>
  <si>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</si>
  <si>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</si>
  <si>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</si>
  <si>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</si>
  <si>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</si>
  <si>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</si>
  <si>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</si>
  <si>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</si>
  <si>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</si>
  <si>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</si>
  <si>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</si>
  <si>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</si>
  <si>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</si>
  <si>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</si>
  <si>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</si>
  <si>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</si>
  <si>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</si>
  <si>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</si>
  <si>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</si>
  <si>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</si>
  <si>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</si>
  <si>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</si>
  <si>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</si>
  <si>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</si>
  <si>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</si>
  <si>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</si>
  <si>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</si>
  <si>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</si>
  <si>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</si>
  <si>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</si>
  <si>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</si>
  <si>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</si>
  <si>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</si>
  <si>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</si>
  <si>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</si>
  <si>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</si>
  <si>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</si>
  <si>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</si>
  <si>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</si>
  <si>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</si>
  <si>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</si>
  <si>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</si>
  <si>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</si>
  <si>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</si>
  <si>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</si>
  <si>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</si>
  <si>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</si>
  <si>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</si>
  <si>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</si>
  <si>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</si>
  <si>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</si>
  <si>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</si>
  <si>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</si>
  <si>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</si>
  <si>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</si>
  <si>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</si>
  <si>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</si>
  <si>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</si>
  <si>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</si>
  <si>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</si>
  <si>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</si>
  <si>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</si>
  <si>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</si>
  <si>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</si>
  <si>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</si>
  <si>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</si>
  <si>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</si>
  <si>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</si>
  <si>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</si>
  <si>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</si>
  <si>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</si>
  <si>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</si>
  <si>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</si>
  <si>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</si>
  <si>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</si>
  <si>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</si>
  <si>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</si>
  <si>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</si>
  <si>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</si>
  <si>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</si>
  <si>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</si>
  <si>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</si>
  <si>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</si>
  <si>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</si>
  <si>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</si>
  <si>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</si>
  <si>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</si>
  <si>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</si>
  <si>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</si>
  <si>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</si>
  <si>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</si>
  <si>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</si>
  <si>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</si>
  <si>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</si>
  <si>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</si>
  <si>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</si>
  <si>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</si>
  <si>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</si>
  <si>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</si>
  <si>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</si>
  <si>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</si>
  <si>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</si>
  <si>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</si>
  <si>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</si>
  <si>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</si>
  <si>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</si>
  <si>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</si>
  <si>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</si>
  <si>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</si>
  <si>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</si>
  <si>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</si>
  <si>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</si>
  <si>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</si>
  <si>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</si>
  <si>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</si>
  <si>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</si>
  <si>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</si>
  <si>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</si>
  <si>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</si>
  <si>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</si>
  <si>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</si>
  <si>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</si>
  <si>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</si>
  <si>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</si>
  <si>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</si>
  <si>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</si>
  <si>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</si>
  <si>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</si>
  <si>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</si>
  <si>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</si>
  <si>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</si>
  <si>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</si>
  <si>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</si>
  <si>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</si>
  <si>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</si>
  <si>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</si>
  <si>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</si>
  <si>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</si>
  <si>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</si>
  <si>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</si>
  <si>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</si>
  <si>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</si>
  <si>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</si>
  <si>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</si>
  <si>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</si>
  <si>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</si>
  <si>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</si>
  <si>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</si>
  <si>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</si>
  <si>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</si>
  <si>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</si>
  <si>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</si>
  <si>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</si>
  <si>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</si>
  <si>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</si>
  <si>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</si>
  <si>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</si>
  <si>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</si>
  <si>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</si>
  <si>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</si>
  <si>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</si>
  <si>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</si>
  <si>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</si>
  <si>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</si>
  <si>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</si>
  <si>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</si>
  <si>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</si>
  <si>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</si>
  <si>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</si>
  <si>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</si>
  <si>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</si>
  <si>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</si>
  <si>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</si>
  <si>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</si>
  <si>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</si>
  <si>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</si>
  <si>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</si>
  <si>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</si>
  <si>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</si>
  <si>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</si>
  <si>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</si>
  <si>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</si>
  <si>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</si>
  <si>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</si>
  <si>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</si>
  <si>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</si>
  <si>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</si>
  <si>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</si>
  <si>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</si>
  <si>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</si>
  <si>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</si>
  <si>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</si>
  <si>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</si>
  <si>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</si>
  <si>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</si>
  <si>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</si>
  <si>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</si>
  <si>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</si>
  <si>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</si>
  <si>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</si>
  <si>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</si>
  <si>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</si>
  <si>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</si>
  <si>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</si>
  <si>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</si>
  <si>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</si>
  <si>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</si>
  <si>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</si>
  <si>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</si>
  <si>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</si>
  <si>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</si>
  <si>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</si>
  <si>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</si>
  <si>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</si>
  <si>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</si>
  <si>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</si>
  <si>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</si>
  <si>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</si>
  <si>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</si>
  <si>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</si>
  <si>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</si>
  <si>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</si>
  <si>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</si>
  <si>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</si>
  <si>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</si>
  <si>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</si>
  <si>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</si>
  <si>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</si>
  <si>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</si>
  <si>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</si>
  <si>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</si>
  <si>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</si>
  <si>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</si>
  <si>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</si>
  <si>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</si>
  <si>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</si>
  <si>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</si>
  <si>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</si>
  <si>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</si>
  <si>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</si>
  <si>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</si>
  <si>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</si>
  <si>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</si>
  <si>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</si>
  <si>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</si>
  <si>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</si>
  <si>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</si>
  <si>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</si>
  <si>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</si>
  <si>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</si>
  <si>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</si>
  <si>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</si>
  <si>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</si>
  <si>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</si>
  <si>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</si>
  <si>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</si>
  <si>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</si>
  <si>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</si>
  <si>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</si>
  <si>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</si>
  <si>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</si>
  <si>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</si>
  <si>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</si>
  <si>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</si>
  <si>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</si>
  <si>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</si>
  <si>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</si>
  <si>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</si>
  <si>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</si>
  <si>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</si>
  <si>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</si>
  <si>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</si>
  <si>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</si>
  <si>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</si>
  <si>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</si>
  <si>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</si>
  <si>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</si>
  <si>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</si>
  <si>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</si>
  <si>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</si>
  <si>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</si>
  <si>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</si>
  <si>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</si>
  <si>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</si>
  <si>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</si>
  <si>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</si>
  <si>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</si>
  <si>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</si>
  <si>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</si>
  <si>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</si>
  <si>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</si>
  <si>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</si>
  <si>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</si>
  <si>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</si>
  <si>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</si>
  <si>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</si>
  <si>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</si>
  <si>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</si>
  <si>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</si>
  <si>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</si>
  <si>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</si>
  <si>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</si>
  <si>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</si>
  <si>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</si>
  <si>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</si>
  <si>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</si>
  <si>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</si>
  <si>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</si>
  <si>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</si>
  <si>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</si>
  <si>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</si>
  <si>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</si>
  <si>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</si>
  <si>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</si>
  <si>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</si>
  <si>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</si>
  <si>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</si>
  <si>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</si>
  <si>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</si>
  <si>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</si>
  <si>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</si>
  <si>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</si>
  <si>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</si>
  <si>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</si>
  <si>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</si>
  <si>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</si>
  <si>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</si>
  <si>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</si>
  <si>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</si>
  <si>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</si>
  <si>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</si>
  <si>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</si>
  <si>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</si>
  <si>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</si>
  <si>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</si>
  <si>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</si>
  <si>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</si>
  <si>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</si>
  <si>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</si>
  <si>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</si>
  <si>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</si>
  <si>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</si>
  <si>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</si>
  <si>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</si>
  <si>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</si>
  <si>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</si>
  <si>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</si>
  <si>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</si>
  <si>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</si>
  <si>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</si>
  <si>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</si>
  <si>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</si>
  <si>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</si>
  <si>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</si>
  <si>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</si>
  <si>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</si>
  <si>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</si>
  <si>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</si>
  <si>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</si>
  <si>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</si>
  <si>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</si>
  <si>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</si>
  <si>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</si>
  <si>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</si>
  <si>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</si>
  <si>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</si>
  <si>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</si>
  <si>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</si>
  <si>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</si>
  <si>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</si>
  <si>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</si>
  <si>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</si>
  <si>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</si>
  <si>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</si>
  <si>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</si>
  <si>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</si>
  <si>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</si>
  <si>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</si>
  <si>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</si>
  <si>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</si>
  <si>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</si>
  <si>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</si>
  <si>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</si>
  <si>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</si>
  <si>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</si>
  <si>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</si>
  <si>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</si>
  <si>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</si>
  <si>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</si>
  <si>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</si>
  <si>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</si>
  <si>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</si>
  <si>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</si>
  <si>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</si>
  <si>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</si>
  <si>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</si>
  <si>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</si>
  <si>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</si>
  <si>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</si>
  <si>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</si>
  <si>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</si>
  <si>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</si>
  <si>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</si>
  <si>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</si>
  <si>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</si>
  <si>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</si>
  <si>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</si>
  <si>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</si>
  <si>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</si>
  <si>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</si>
  <si>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</si>
  <si>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</si>
  <si>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</si>
  <si>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</si>
  <si>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</si>
  <si>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</si>
  <si>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</si>
  <si>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</si>
  <si>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</si>
  <si>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</si>
  <si>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</si>
  <si>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</si>
  <si>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</si>
  <si>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</si>
  <si>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</si>
  <si>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</si>
  <si>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</si>
  <si>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</si>
  <si>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</si>
  <si>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</si>
  <si>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</si>
  <si>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</si>
  <si>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</si>
  <si>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</si>
  <si>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</si>
  <si>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</si>
  <si>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</si>
  <si>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</si>
  <si>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</si>
  <si>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</si>
  <si>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</si>
  <si>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</si>
  <si>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</si>
  <si>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</si>
  <si>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</si>
  <si>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</si>
  <si>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</si>
  <si>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</si>
  <si>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</si>
  <si>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</si>
  <si>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</si>
  <si>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</si>
  <si>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</si>
  <si>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</si>
  <si>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</si>
  <si>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</si>
  <si>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</si>
  <si>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</si>
  <si>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</si>
  <si>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</si>
  <si>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</si>
  <si>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</si>
  <si>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</si>
  <si>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</si>
  <si>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</si>
  <si>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</si>
  <si>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</si>
  <si>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</si>
  <si>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</si>
  <si>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</si>
  <si>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</si>
  <si>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</si>
  <si>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</si>
  <si>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</si>
  <si>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</si>
  <si>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</si>
  <si>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</si>
  <si>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</si>
  <si>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</si>
  <si>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</si>
  <si>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</si>
  <si>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</si>
  <si>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</si>
  <si>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</si>
  <si>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</si>
  <si>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</si>
  <si>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</si>
  <si>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</si>
  <si>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</si>
  <si>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</si>
  <si>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</si>
  <si>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</si>
  <si>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</si>
  <si>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</si>
  <si>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</si>
  <si>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</si>
  <si>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</si>
  <si>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</si>
  <si>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</si>
  <si>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</si>
  <si>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</si>
  <si>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</si>
  <si>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</si>
  <si>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</si>
  <si>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</si>
  <si>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</si>
  <si>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</si>
  <si>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</si>
  <si>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</si>
  <si>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</si>
  <si>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</si>
  <si>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</si>
  <si>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</si>
  <si>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</si>
  <si>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</si>
  <si>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</si>
  <si>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</si>
  <si>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</si>
  <si>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</si>
  <si>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</si>
  <si>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</si>
  <si>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</si>
  <si>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</si>
  <si>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</si>
  <si>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</si>
  <si>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</si>
  <si>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</si>
  <si>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</si>
  <si>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</si>
  <si>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</si>
  <si>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</si>
  <si>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</si>
  <si>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</si>
  <si>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</si>
  <si>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</si>
  <si>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</si>
  <si>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</si>
  <si>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</si>
  <si>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</si>
  <si>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</si>
  <si>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</si>
  <si>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</si>
  <si>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</si>
  <si>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</si>
  <si>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</si>
  <si>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</si>
  <si>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</si>
  <si>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</si>
  <si>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</si>
  <si>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</si>
  <si>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</si>
  <si>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</si>
  <si>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</si>
  <si>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</si>
  <si>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</si>
  <si>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</si>
  <si>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</si>
  <si>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</si>
  <si>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</si>
  <si>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</si>
  <si>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</si>
  <si>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</si>
  <si>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</si>
  <si>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</si>
  <si>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</si>
  <si>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</si>
  <si>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</si>
  <si>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</si>
  <si>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</si>
  <si>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</si>
  <si>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</si>
  <si>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</si>
  <si>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</si>
  <si>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</si>
  <si>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</si>
  <si>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</si>
  <si>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</si>
  <si>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</si>
  <si>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</si>
  <si>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</si>
  <si>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</si>
  <si>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</si>
  <si>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</si>
  <si>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</si>
  <si>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</si>
  <si>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</si>
  <si>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</si>
  <si>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</si>
  <si>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</si>
  <si>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</si>
  <si>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</si>
  <si>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</si>
  <si>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</si>
  <si>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</si>
  <si>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</si>
  <si>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</si>
  <si>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</si>
  <si>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</si>
  <si>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</si>
  <si>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</si>
  <si>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</si>
  <si>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</si>
  <si>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</si>
  <si>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</si>
  <si>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</si>
  <si>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</si>
  <si>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</si>
  <si>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</si>
  <si>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</si>
  <si>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</si>
  <si>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</si>
  <si>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</si>
  <si>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</si>
  <si>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</si>
  <si>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</si>
  <si>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</si>
  <si>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</si>
  <si>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</si>
  <si>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</si>
  <si>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</si>
  <si>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</si>
  <si>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</si>
  <si>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</si>
  <si>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</si>
  <si>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</si>
  <si>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</si>
  <si>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</si>
  <si>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</si>
  <si>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</si>
  <si>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</si>
  <si>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</si>
  <si>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</si>
  <si>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</si>
  <si>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</si>
  <si>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</si>
  <si>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</si>
  <si>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</si>
  <si>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</si>
  <si>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</si>
  <si>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</si>
  <si>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</si>
  <si>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</si>
  <si>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</si>
  <si>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</si>
  <si>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</si>
  <si>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</si>
  <si>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</si>
  <si>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</si>
  <si>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</si>
  <si>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</si>
  <si>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</si>
  <si>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</si>
  <si>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</si>
  <si>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</si>
  <si>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</si>
  <si>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</si>
  <si>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</si>
  <si>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</si>
  <si>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</si>
  <si>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</si>
  <si>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</si>
  <si>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</si>
  <si>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</si>
  <si>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</si>
  <si>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</si>
  <si>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</si>
  <si>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</si>
  <si>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</si>
  <si>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</si>
  <si>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</si>
  <si>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</si>
  <si>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</si>
  <si>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</si>
  <si>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</si>
  <si>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</si>
  <si>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</si>
  <si>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</si>
  <si>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</si>
  <si>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</si>
  <si>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</si>
  <si>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</si>
  <si>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</si>
  <si>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</si>
  <si>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</si>
  <si>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</si>
  <si>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</si>
  <si>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</si>
  <si>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</si>
  <si>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</si>
  <si>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</si>
  <si>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</si>
  <si>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</si>
  <si>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</si>
  <si>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</si>
  <si>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</si>
  <si>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</si>
  <si>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</si>
  <si>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</si>
  <si>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</si>
  <si>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</si>
  <si>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</si>
  <si>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</si>
  <si>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</si>
  <si>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</si>
  <si>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</si>
  <si>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</si>
  <si>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</si>
  <si>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</si>
  <si>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</si>
  <si>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</si>
  <si>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</si>
  <si>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</si>
  <si>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</si>
  <si>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</si>
  <si>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</si>
  <si>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</si>
  <si>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</si>
  <si>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</si>
  <si>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</si>
  <si>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</si>
  <si>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</si>
  <si>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</si>
  <si>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</si>
  <si>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</si>
  <si>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</si>
  <si>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</si>
  <si>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</si>
  <si>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</si>
  <si>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</si>
  <si>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</si>
  <si>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</si>
  <si>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</si>
  <si>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</si>
  <si>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</si>
  <si>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</si>
  <si>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</si>
  <si>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</si>
  <si>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</si>
  <si>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</si>
  <si>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</si>
  <si>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</si>
  <si>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</si>
  <si>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</si>
  <si>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</si>
  <si>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</si>
  <si>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</si>
  <si>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</si>
  <si>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</si>
  <si>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</si>
  <si>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</si>
  <si>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</si>
  <si>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</si>
  <si>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</si>
  <si>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</si>
  <si>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</si>
  <si>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</si>
  <si>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</si>
  <si>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</si>
  <si>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</si>
  <si>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</si>
  <si>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</si>
  <si>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</si>
  <si>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</si>
  <si>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</si>
  <si>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</si>
  <si>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</si>
  <si>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</si>
  <si>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</si>
  <si>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</si>
  <si>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</si>
  <si>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</si>
  <si>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</si>
  <si>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</si>
  <si>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</si>
  <si>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</si>
  <si>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</si>
  <si>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</si>
  <si>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</si>
  <si>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</si>
  <si>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</si>
  <si>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</si>
  <si>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</si>
  <si>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</si>
  <si>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</si>
  <si>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</si>
  <si>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</si>
  <si>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</si>
  <si>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</si>
  <si>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</si>
  <si>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</si>
  <si>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</si>
  <si>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</si>
  <si>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</si>
  <si>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</si>
  <si>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</si>
  <si>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</si>
  <si>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</si>
  <si>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</si>
  <si>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</si>
  <si>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</si>
  <si>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</si>
  <si>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</si>
  <si>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</si>
  <si>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</si>
  <si>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</si>
  <si>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</si>
  <si>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</si>
  <si>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</si>
  <si>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</si>
  <si>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</si>
  <si>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</si>
  <si>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</si>
  <si>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</si>
  <si>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</si>
  <si>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</si>
  <si>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</si>
  <si>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</si>
  <si>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</si>
  <si>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</si>
  <si>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</si>
  <si>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</si>
  <si>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</si>
  <si>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</si>
  <si>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</si>
  <si>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</si>
  <si>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</si>
  <si>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</si>
  <si>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</si>
  <si>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</si>
  <si>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</si>
  <si>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</si>
  <si>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</si>
  <si>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</si>
  <si>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</si>
  <si>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</si>
  <si>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</si>
  <si>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</si>
  <si>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</si>
  <si>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</si>
  <si>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</si>
  <si>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</si>
  <si>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</si>
  <si>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</si>
  <si>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</si>
  <si>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</si>
  <si>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</si>
  <si>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</si>
  <si>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</si>
  <si>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</si>
  <si>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</si>
  <si>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</si>
  <si>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</si>
  <si>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</si>
  <si>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</si>
  <si>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</si>
  <si>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</si>
  <si>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</si>
  <si>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</si>
  <si>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</si>
  <si>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</si>
  <si>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</si>
  <si>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</si>
  <si>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</si>
  <si>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</si>
  <si>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</si>
  <si>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</si>
  <si>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</si>
  <si>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</si>
  <si>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</si>
  <si>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</si>
  <si>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</si>
  <si>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</si>
  <si>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</si>
  <si>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</si>
  <si>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</si>
  <si>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</si>
  <si>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</si>
  <si>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</si>
  <si>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</si>
  <si>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</si>
  <si>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</si>
  <si>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</si>
  <si>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</si>
  <si>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</si>
  <si>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</si>
  <si>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</si>
  <si>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</si>
  <si>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</si>
  <si>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</si>
  <si>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</si>
  <si>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</si>
  <si>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</si>
  <si>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</si>
  <si>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</si>
  <si>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</si>
  <si>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</si>
  <si>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</si>
  <si>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</si>
  <si>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</si>
  <si>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</si>
  <si>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</si>
  <si>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</si>
  <si>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</si>
  <si>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</si>
  <si>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</si>
  <si>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</si>
  <si>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</si>
  <si>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</si>
  <si>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</si>
  <si>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</si>
  <si>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</si>
  <si>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</si>
  <si>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</si>
  <si>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</si>
  <si>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</si>
  <si>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</si>
  <si>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</si>
  <si>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</si>
  <si>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</si>
  <si>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</si>
  <si>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</si>
  <si>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</si>
  <si>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</si>
  <si>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</si>
  <si>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</si>
  <si>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</si>
  <si>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</si>
  <si>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</si>
  <si>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</si>
  <si>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</si>
  <si>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</si>
  <si>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</si>
  <si>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</si>
  <si>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</si>
  <si>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</si>
  <si>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</si>
  <si>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</si>
  <si>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</si>
  <si>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</si>
  <si>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</si>
  <si>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</si>
  <si>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</si>
  <si>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</si>
  <si>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</si>
  <si>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</si>
  <si>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</si>
  <si>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</si>
  <si>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</si>
  <si>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</si>
  <si>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</si>
  <si>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</si>
  <si>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</si>
  <si>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</si>
  <si>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</si>
  <si>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</si>
  <si>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</si>
  <si>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</si>
  <si>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</si>
  <si>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</si>
  <si>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</si>
  <si>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</si>
  <si>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</si>
  <si>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</si>
  <si>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</si>
  <si>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</si>
  <si>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</si>
  <si>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</si>
  <si>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</si>
  <si>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</si>
  <si>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</si>
  <si>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</si>
  <si>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</si>
  <si>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</si>
  <si>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</si>
  <si>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</si>
  <si>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</si>
  <si>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</si>
  <si>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</si>
  <si>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</si>
  <si>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</si>
  <si>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</si>
  <si>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</si>
  <si>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</si>
  <si>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</si>
  <si>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</si>
  <si>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</si>
  <si>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</si>
  <si>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</si>
  <si>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</si>
  <si>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</si>
  <si>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</si>
  <si>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</si>
  <si>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</si>
  <si>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</si>
  <si>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</si>
  <si>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</si>
  <si>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</si>
  <si>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</si>
  <si>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</si>
  <si>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</si>
  <si>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</si>
  <si>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</si>
  <si>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</si>
  <si>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</si>
  <si>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</si>
  <si>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</si>
  <si>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</si>
  <si>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</si>
  <si>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</si>
  <si>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</si>
  <si>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</si>
  <si>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</si>
  <si>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</si>
  <si>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</si>
  <si>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</si>
  <si>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</si>
  <si>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</si>
  <si>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</si>
  <si>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</si>
  <si>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</si>
  <si>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</si>
  <si>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</si>
  <si>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</si>
  <si>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</si>
  <si>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</si>
  <si>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</si>
  <si>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</si>
  <si>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</si>
  <si>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</si>
  <si>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</si>
  <si>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</si>
  <si>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</si>
  <si>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</si>
  <si>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</si>
  <si>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</si>
  <si>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</si>
  <si>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</si>
  <si>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</si>
  <si>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</si>
  <si>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</si>
  <si>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</si>
  <si>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</si>
  <si>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</si>
  <si>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</si>
  <si>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</si>
  <si>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</si>
  <si>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</si>
  <si>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</si>
  <si>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</si>
  <si>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</si>
  <si>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</si>
  <si>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</si>
  <si>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</si>
  <si>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</si>
  <si>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</si>
  <si>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</si>
  <si>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</si>
  <si>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</si>
  <si>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</si>
  <si>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</si>
  <si>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</si>
  <si>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</si>
  <si>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</si>
  <si>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</si>
  <si>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</si>
  <si>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</si>
  <si>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</si>
  <si>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</si>
  <si>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</si>
  <si>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</si>
  <si>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</si>
  <si>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</si>
  <si>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</si>
  <si>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</si>
  <si>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</si>
  <si>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</si>
  <si>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</si>
  <si>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</si>
  <si>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</si>
  <si>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</si>
  <si>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</si>
  <si>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</si>
  <si>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</si>
  <si>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</si>
  <si>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</si>
  <si>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</si>
  <si>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</si>
  <si>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</si>
  <si>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</si>
  <si>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</si>
  <si>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</si>
  <si>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</si>
  <si>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</si>
  <si>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</si>
  <si>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</si>
  <si>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</si>
  <si>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</si>
  <si>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</si>
  <si>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</si>
  <si>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</si>
  <si>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</si>
  <si>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</si>
  <si>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</si>
  <si>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</si>
  <si>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</si>
  <si>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</si>
  <si>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</si>
  <si>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</si>
  <si>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</si>
  <si>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</si>
  <si>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</si>
  <si>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</si>
  <si>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</si>
  <si>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</si>
  <si>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</si>
  <si>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</si>
  <si>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</si>
  <si>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</si>
  <si>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</si>
  <si>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</si>
  <si>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</si>
  <si>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</si>
  <si>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</si>
  <si>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</si>
  <si>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</si>
  <si>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</si>
  <si>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</si>
  <si>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</si>
  <si>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</si>
  <si>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</si>
  <si>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</si>
  <si>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</si>
  <si>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</si>
  <si>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</si>
  <si>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</si>
  <si>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</si>
  <si>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</si>
  <si>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</si>
  <si>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</si>
  <si>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</si>
  <si>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</si>
  <si>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</si>
  <si>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</si>
  <si>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</si>
  <si>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</si>
  <si>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</si>
  <si>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</si>
  <si>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</si>
  <si>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</si>
  <si>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</si>
  <si>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</si>
  <si>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</si>
  <si>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</si>
  <si>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</si>
  <si>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</si>
  <si>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</si>
  <si>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</si>
  <si>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</si>
  <si>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</si>
  <si>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</si>
  <si>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</si>
  <si>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</si>
  <si>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</si>
  <si>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</si>
  <si>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</si>
  <si>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</si>
  <si>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</si>
  <si>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</si>
  <si>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</si>
  <si>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</si>
  <si>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</si>
  <si>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</si>
  <si>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</si>
  <si>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</si>
  <si>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</si>
  <si>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</si>
  <si>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</si>
  <si>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</si>
  <si>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</si>
  <si>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</si>
  <si>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</si>
  <si>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</si>
  <si>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</si>
  <si>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</si>
  <si>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</si>
  <si>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</si>
  <si>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</si>
  <si>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</si>
  <si>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</si>
  <si>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</si>
  <si>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</si>
  <si>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</si>
  <si>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</si>
  <si>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</si>
  <si>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</si>
  <si>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</si>
  <si>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</si>
  <si>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</si>
  <si>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</si>
  <si>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</si>
  <si>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</si>
  <si>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</si>
  <si>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</si>
  <si>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</si>
  <si>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</si>
  <si>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</si>
  <si>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</si>
  <si>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</si>
  <si>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</si>
  <si>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</si>
  <si>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</si>
  <si>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</si>
  <si>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</si>
  <si>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</si>
  <si>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</si>
  <si>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</si>
  <si>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</si>
  <si>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</si>
  <si>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</si>
  <si>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</si>
  <si>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</si>
  <si>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</si>
  <si>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</si>
  <si>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</si>
  <si>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</si>
  <si>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</si>
  <si>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</si>
  <si>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</si>
  <si>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</si>
  <si>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</si>
  <si>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</si>
  <si>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</si>
  <si>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</si>
  <si>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</si>
  <si>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</si>
  <si>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</si>
  <si>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</si>
  <si>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</si>
  <si>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</si>
  <si>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</si>
  <si>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</si>
  <si>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</si>
  <si>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</si>
  <si>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</si>
  <si>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</si>
  <si>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</si>
  <si>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</si>
  <si>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</si>
  <si>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</si>
  <si>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</si>
  <si>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</si>
  <si>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</si>
  <si>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</si>
  <si>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</si>
  <si>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</si>
  <si>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</si>
  <si>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</si>
  <si>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</si>
  <si>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</si>
  <si>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</si>
  <si>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</si>
  <si>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</si>
  <si>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</si>
  <si>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</si>
  <si>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</si>
  <si>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</si>
  <si>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</si>
  <si>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</si>
  <si>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</si>
  <si>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</si>
  <si>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</si>
  <si>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</si>
  <si>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</si>
  <si>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</si>
  <si>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</si>
  <si>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</si>
  <si>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</si>
  <si>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</si>
  <si>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</si>
  <si>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</si>
  <si>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</si>
  <si>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</si>
  <si>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</si>
  <si>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</si>
  <si>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</si>
  <si>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</si>
  <si>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</si>
  <si>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</si>
  <si>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</si>
  <si>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</si>
  <si>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</si>
  <si>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</si>
  <si>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</si>
  <si>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</si>
  <si>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</si>
  <si>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</si>
  <si>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</si>
  <si>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</si>
  <si>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</si>
  <si>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</si>
  <si>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</si>
  <si>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</si>
  <si>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</si>
  <si>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</si>
  <si>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</si>
  <si>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</si>
  <si>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</si>
  <si>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</si>
  <si>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</si>
  <si>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</si>
  <si>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</si>
  <si>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</si>
  <si>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</si>
  <si>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</si>
  <si>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</si>
  <si>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</si>
  <si>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</si>
  <si>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</si>
  <si>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</si>
  <si>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</si>
  <si>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</si>
  <si>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</si>
  <si>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</si>
  <si>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</si>
  <si>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</si>
  <si>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</si>
  <si>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</si>
  <si>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</si>
  <si>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</si>
  <si>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</si>
  <si>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</si>
  <si>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</si>
  <si>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</si>
  <si>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</si>
  <si>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</si>
  <si>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</si>
  <si>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</si>
  <si>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</si>
  <si>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</si>
  <si>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</si>
  <si>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</si>
  <si>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</si>
  <si>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</si>
  <si>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</si>
  <si>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</si>
  <si>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</si>
  <si>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</si>
  <si>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</si>
  <si>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</si>
  <si>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</si>
  <si>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</si>
  <si>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</si>
  <si>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</si>
  <si>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</si>
  <si>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</si>
  <si>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</si>
  <si>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</si>
  <si>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</si>
  <si>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</si>
  <si>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</si>
  <si>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</si>
  <si>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</si>
  <si>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</si>
  <si>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</si>
  <si>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</si>
  <si>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</si>
  <si>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</si>
  <si>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</si>
  <si>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</si>
  <si>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</si>
  <si>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</si>
  <si>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</si>
  <si>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</si>
  <si>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</si>
  <si>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</si>
  <si>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</si>
  <si>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</si>
  <si>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</si>
  <si>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</si>
  <si>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</si>
  <si>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</si>
  <si>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</si>
  <si>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</si>
  <si>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</si>
  <si>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</si>
  <si>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</si>
  <si>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</si>
  <si>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</si>
  <si>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</si>
  <si>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</si>
  <si>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</si>
  <si>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</si>
  <si>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</si>
  <si>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</si>
  <si>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</si>
  <si>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</si>
  <si>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</si>
  <si>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</si>
  <si>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</si>
  <si>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</si>
  <si>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</si>
  <si>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</si>
  <si>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</si>
  <si>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</si>
  <si>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</si>
  <si>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</si>
  <si>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</si>
  <si>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</si>
  <si>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</si>
  <si>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</si>
  <si>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</si>
  <si>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</si>
  <si>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</si>
  <si>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</si>
  <si>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</si>
  <si>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</si>
  <si>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</si>
  <si>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</si>
  <si>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</si>
  <si>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</si>
  <si>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</si>
  <si>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</si>
  <si>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</si>
  <si>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</si>
  <si>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</si>
  <si>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</si>
  <si>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</si>
  <si>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</si>
  <si>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</si>
  <si>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</si>
  <si>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</si>
  <si>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</si>
  <si>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</si>
  <si>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</si>
  <si>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</si>
  <si>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</si>
  <si>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</si>
  <si>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</si>
  <si>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</si>
  <si>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</si>
  <si>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</si>
  <si>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</si>
  <si>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</si>
  <si>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</si>
  <si>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</si>
  <si>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</si>
  <si>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</si>
  <si>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</si>
  <si>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</si>
  <si>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</si>
  <si>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</si>
  <si>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</si>
  <si>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</si>
  <si>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</si>
  <si>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</si>
  <si>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</si>
  <si>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</si>
  <si>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</si>
  <si>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</si>
  <si>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</si>
  <si>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</si>
  <si>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</si>
  <si>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</si>
  <si>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</si>
  <si>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</si>
  <si>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</si>
  <si>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</si>
  <si>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</si>
  <si>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</si>
  <si>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</si>
  <si>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</si>
  <si>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</si>
  <si>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</si>
  <si>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</si>
  <si>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</si>
  <si>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</si>
  <si>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</si>
  <si>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</si>
  <si>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</si>
  <si>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</si>
  <si>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</si>
  <si>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</si>
  <si>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</si>
  <si>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</si>
  <si>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</si>
  <si>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</si>
  <si>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</si>
  <si>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</si>
  <si>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</si>
  <si>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</si>
  <si>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</si>
  <si>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</si>
  <si>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</si>
  <si>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</si>
  <si>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</si>
  <si>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</si>
  <si>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</si>
  <si>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</si>
  <si>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</si>
  <si>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</si>
  <si>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</si>
  <si>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</si>
  <si>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</si>
  <si>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</si>
  <si>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</si>
  <si>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</si>
  <si>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</si>
  <si>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</si>
  <si>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</si>
  <si>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</si>
  <si>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</si>
  <si>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</si>
  <si>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</si>
  <si>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</si>
  <si>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</si>
  <si>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</si>
  <si>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</si>
  <si>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</si>
  <si>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</si>
  <si>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</si>
  <si>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</si>
  <si>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</si>
  <si>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</si>
  <si>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</si>
  <si>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</si>
  <si>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</si>
  <si>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</si>
  <si>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</si>
  <si>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</si>
  <si>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</si>
  <si>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</si>
  <si>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</si>
  <si>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</si>
  <si>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</si>
  <si>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</si>
  <si>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</si>
  <si>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</si>
  <si>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</si>
  <si>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</si>
  <si>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</si>
  <si>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</si>
  <si>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</si>
  <si>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</si>
  <si>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</si>
  <si>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</si>
  <si>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</si>
  <si>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</si>
  <si>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</si>
  <si>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</si>
  <si>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</si>
  <si>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</si>
  <si>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</si>
  <si>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</si>
  <si>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</si>
  <si>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</si>
  <si>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</si>
  <si>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</si>
  <si>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</si>
  <si>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</si>
  <si>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</si>
  <si>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</si>
  <si>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</si>
  <si>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</si>
  <si>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</si>
  <si>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</si>
  <si>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</si>
  <si>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</si>
  <si>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</si>
  <si>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</si>
  <si>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</si>
  <si>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</si>
  <si>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</si>
  <si>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</si>
  <si>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</si>
  <si>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</si>
  <si>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</si>
  <si>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</si>
  <si>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</si>
  <si>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</si>
  <si>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</si>
  <si>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</si>
  <si>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</si>
  <si>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</si>
  <si>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</si>
  <si>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</si>
  <si>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</si>
  <si>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</si>
  <si>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</si>
  <si>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</si>
  <si>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</si>
  <si>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</si>
  <si>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</si>
  <si>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</si>
  <si>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</si>
  <si>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</si>
  <si>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</si>
  <si>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</si>
  <si>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</si>
  <si>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</si>
  <si>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</si>
  <si>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</si>
  <si>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</si>
  <si>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</si>
  <si>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</si>
  <si>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</si>
  <si>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</si>
  <si>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</si>
  <si>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</si>
  <si>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</si>
  <si>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</si>
  <si>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</si>
  <si>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</si>
  <si>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</si>
  <si>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</si>
  <si>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</si>
  <si>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</si>
  <si>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</si>
  <si>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</si>
  <si>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</si>
  <si>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</si>
  <si>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</si>
  <si>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</si>
  <si>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</si>
  <si>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</si>
  <si>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</si>
  <si>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</si>
  <si>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</si>
  <si>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</si>
  <si>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</si>
  <si>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</si>
  <si>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</si>
  <si>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</si>
  <si>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</si>
  <si>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</si>
  <si>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</si>
  <si>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</si>
  <si>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</si>
  <si>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</si>
  <si>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</si>
  <si>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</si>
  <si>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</si>
  <si>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</si>
  <si>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</si>
  <si>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</si>
  <si>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</si>
  <si>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</si>
  <si>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</si>
  <si>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</si>
  <si>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</si>
  <si>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</si>
  <si>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</si>
  <si>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</si>
  <si>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</si>
  <si>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</si>
  <si>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</si>
  <si>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</si>
  <si>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</si>
  <si>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</si>
  <si>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</si>
  <si>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</si>
  <si>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</si>
  <si>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</si>
  <si>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</si>
  <si>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</si>
  <si>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</si>
  <si>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</si>
  <si>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</si>
  <si>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</si>
  <si>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</si>
  <si>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</si>
  <si>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</si>
  <si>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</si>
  <si>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</si>
  <si>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</si>
  <si>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</si>
  <si>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</si>
  <si>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</si>
  <si>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</si>
  <si>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</si>
  <si>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</si>
  <si>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</si>
  <si>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</si>
  <si>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</si>
  <si>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</si>
  <si>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</si>
  <si>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</si>
  <si>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</si>
  <si>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</si>
  <si>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</si>
  <si>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</si>
  <si>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</si>
  <si>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</si>
  <si>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</si>
  <si>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</si>
  <si>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</si>
  <si>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</si>
  <si>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</si>
  <si>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</si>
  <si>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</si>
  <si>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</si>
  <si>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</si>
  <si>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</si>
  <si>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</si>
  <si>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</si>
  <si>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</si>
  <si>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</si>
  <si>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</si>
  <si>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</si>
  <si>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</si>
  <si>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</si>
  <si>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</si>
  <si>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</si>
  <si>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</si>
  <si>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</si>
  <si>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</si>
  <si>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</si>
  <si>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</si>
  <si>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</si>
  <si>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</si>
  <si>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</si>
  <si>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</si>
  <si>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</si>
  <si>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</si>
  <si>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</si>
  <si>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</si>
  <si>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</si>
  <si>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</si>
  <si>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</si>
  <si>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</si>
  <si>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</si>
  <si>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</si>
  <si>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</si>
  <si>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</si>
  <si>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</si>
  <si>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</si>
  <si>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</si>
  <si>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</si>
  <si>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</si>
  <si>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</si>
  <si>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</si>
  <si>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</si>
  <si>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</si>
  <si>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</si>
  <si>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</si>
  <si>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</si>
  <si>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</si>
  <si>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</si>
  <si>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</si>
  <si>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</si>
  <si>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</si>
  <si>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</si>
  <si>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</si>
  <si>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</si>
  <si>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</si>
  <si>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</si>
  <si>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</si>
  <si>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</si>
  <si>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</si>
  <si>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</si>
  <si>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</si>
  <si>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</si>
  <si>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</si>
  <si>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</si>
  <si>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</si>
  <si>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</si>
  <si>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</si>
  <si>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</si>
  <si>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</si>
  <si>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</si>
  <si>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</si>
  <si>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</si>
  <si>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</si>
  <si>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</si>
  <si>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</si>
  <si>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</si>
  <si>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</si>
  <si>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</si>
  <si>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</si>
  <si>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</si>
  <si>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</si>
  <si>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</si>
  <si>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</si>
  <si>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</si>
  <si>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</si>
  <si>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</si>
  <si>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</si>
  <si>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</si>
  <si>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</si>
  <si>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</si>
  <si>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</si>
  <si>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</si>
  <si>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</si>
  <si>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</si>
  <si>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</si>
  <si>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</si>
  <si>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</si>
  <si>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</si>
  <si>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</si>
  <si>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</si>
  <si>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</si>
  <si>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</si>
  <si>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</si>
  <si>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</si>
  <si>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</si>
  <si>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</si>
  <si>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</si>
  <si>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</si>
  <si>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</si>
  <si>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</si>
  <si>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</si>
  <si>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</si>
  <si>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</si>
  <si>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</si>
  <si>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</si>
  <si>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</si>
  <si>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</si>
  <si>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</si>
  <si>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</si>
  <si>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</si>
  <si>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</si>
  <si>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</si>
  <si>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</si>
  <si>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</si>
  <si>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</si>
  <si>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</si>
  <si>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</si>
  <si>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</si>
  <si>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</si>
  <si>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</si>
  <si>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</si>
  <si>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</si>
  <si>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</si>
  <si>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</si>
  <si>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</si>
  <si>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</si>
  <si>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</si>
  <si>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</si>
  <si>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</si>
  <si>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</si>
  <si>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</si>
  <si>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</si>
  <si>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</si>
  <si>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</si>
  <si>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</si>
  <si>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</si>
  <si>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</si>
  <si>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</si>
  <si>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</si>
  <si>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</si>
  <si>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</si>
  <si>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</si>
  <si>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</si>
  <si>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</si>
  <si>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</si>
  <si>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</si>
  <si>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</si>
  <si>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</si>
  <si>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</si>
  <si>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</si>
  <si>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</si>
  <si>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</si>
  <si>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</si>
  <si>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</si>
  <si>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</si>
  <si>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</si>
  <si>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</si>
  <si>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</si>
  <si>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</si>
  <si>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</si>
  <si>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</si>
  <si>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</si>
  <si>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</si>
  <si>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</si>
  <si>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</si>
  <si>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</si>
  <si>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</si>
  <si>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</si>
  <si>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</si>
  <si>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</si>
  <si>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</si>
  <si>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</si>
  <si>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</si>
  <si>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</si>
  <si>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</si>
  <si>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</si>
  <si>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</si>
  <si>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</si>
  <si>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</si>
  <si>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</si>
  <si>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</si>
  <si>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</si>
  <si>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</si>
  <si>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</si>
  <si>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</si>
  <si>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</si>
  <si>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</si>
  <si>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</si>
  <si>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</si>
  <si>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</si>
  <si>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</si>
  <si>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</si>
  <si>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</si>
  <si>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</si>
  <si>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</si>
  <si>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</si>
  <si>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</si>
  <si>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</si>
  <si>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</si>
  <si>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</si>
  <si>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</si>
  <si>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</si>
  <si>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</si>
  <si>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</si>
  <si>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</si>
  <si>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</si>
  <si>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</si>
  <si>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</si>
  <si>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</si>
  <si>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</si>
  <si>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</si>
  <si>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</si>
  <si>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</si>
  <si>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</si>
  <si>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</si>
  <si>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</si>
  <si>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</si>
  <si>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</si>
  <si>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</si>
  <si>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</si>
  <si>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</si>
  <si>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</si>
  <si>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</si>
  <si>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</si>
  <si>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</si>
  <si>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</si>
  <si>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</si>
  <si>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</si>
  <si>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</si>
  <si>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</si>
  <si>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</si>
  <si>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</si>
  <si>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</si>
  <si>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</si>
  <si>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</si>
  <si>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</si>
  <si>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</si>
  <si>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</si>
  <si>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</si>
  <si>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</si>
  <si>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</si>
  <si>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</si>
  <si>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</si>
  <si>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</si>
  <si>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</si>
  <si>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</si>
  <si>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</si>
  <si>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</si>
  <si>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</si>
  <si>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</si>
  <si>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</si>
  <si>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</si>
  <si>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</si>
  <si>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</si>
  <si>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</si>
  <si>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</si>
  <si>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</si>
  <si>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</si>
  <si>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</si>
  <si>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</si>
  <si>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</si>
  <si>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</si>
  <si>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</si>
  <si>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</si>
  <si>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</si>
  <si>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</si>
  <si>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</si>
  <si>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</si>
  <si>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</si>
  <si>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</si>
  <si>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</si>
  <si>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</si>
  <si>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</si>
  <si>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</si>
  <si>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</si>
  <si>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</si>
  <si>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</si>
  <si>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</si>
  <si>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</si>
  <si>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</si>
  <si>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</si>
  <si>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</si>
  <si>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</si>
  <si>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</si>
  <si>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</si>
  <si>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</si>
  <si>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</si>
  <si>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</si>
  <si>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</si>
  <si>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</si>
  <si>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</si>
  <si>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</si>
  <si>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</si>
  <si>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</si>
  <si>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</si>
  <si>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</si>
  <si>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</si>
  <si>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</si>
  <si>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</si>
  <si>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</si>
  <si>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</si>
  <si>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</si>
  <si>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</si>
  <si>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</si>
  <si>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</si>
  <si>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</si>
  <si>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</si>
  <si>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</si>
  <si>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</si>
  <si>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</si>
  <si>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</si>
  <si>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</si>
  <si>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</si>
  <si>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</si>
  <si>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</si>
  <si>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</si>
  <si>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</si>
  <si>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</si>
  <si>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</si>
  <si>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</si>
  <si>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</si>
  <si>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</si>
  <si>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</si>
  <si>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</si>
  <si>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</si>
  <si>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</si>
  <si>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</si>
  <si>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</si>
  <si>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</si>
  <si>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</si>
  <si>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</si>
  <si>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</si>
  <si>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</si>
  <si>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</si>
  <si>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</si>
  <si>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</si>
  <si>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</si>
  <si>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</si>
  <si>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</si>
  <si>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</si>
  <si>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</si>
  <si>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</si>
  <si>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</si>
  <si>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</si>
  <si>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</si>
  <si>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</si>
  <si>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</si>
  <si>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</si>
  <si>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</si>
  <si>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</si>
  <si>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</si>
  <si>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</si>
  <si>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</si>
  <si>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</si>
  <si>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</si>
  <si>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</si>
  <si>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</si>
  <si>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</si>
  <si>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</si>
  <si>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</si>
  <si>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</si>
  <si>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</si>
  <si>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</si>
  <si>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</si>
  <si>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</si>
  <si>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</si>
  <si>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</si>
  <si>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</si>
  <si>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</si>
  <si>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</si>
  <si>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</si>
  <si>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</si>
  <si>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</si>
  <si>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</si>
  <si>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</si>
  <si>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</si>
  <si>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</si>
  <si>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</si>
  <si>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</si>
  <si>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</si>
  <si>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</si>
  <si>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</si>
  <si>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</si>
  <si>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</si>
  <si>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</si>
  <si>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</si>
  <si>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</si>
  <si>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</si>
  <si>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</si>
  <si>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</si>
  <si>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</si>
  <si>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</si>
  <si>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</si>
  <si>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</si>
  <si>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</si>
  <si>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</si>
  <si>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</si>
  <si>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</si>
  <si>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</si>
  <si>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</si>
  <si>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</si>
  <si>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</si>
  <si>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</si>
  <si>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</si>
  <si>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</si>
  <si>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</si>
  <si>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</si>
  <si>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</si>
  <si>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</si>
  <si>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</si>
  <si>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</si>
  <si>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</si>
  <si>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</si>
  <si>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</si>
  <si>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</si>
  <si>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</si>
  <si>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</si>
  <si>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</si>
  <si>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</si>
  <si>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</si>
  <si>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</si>
  <si>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</si>
  <si>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</si>
  <si>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</si>
  <si>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</si>
  <si>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</si>
  <si>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</si>
  <si>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</si>
  <si>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</si>
  <si>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</si>
  <si>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</si>
  <si>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</si>
  <si>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</si>
  <si>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</si>
  <si>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</si>
  <si>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</si>
  <si>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</si>
  <si>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</si>
  <si>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</si>
  <si>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</si>
  <si>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</si>
  <si>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</si>
  <si>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</si>
  <si>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</si>
  <si>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</si>
  <si>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</si>
  <si>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</si>
  <si>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</si>
  <si>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</si>
  <si>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</si>
  <si>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</si>
  <si>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</si>
  <si>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</si>
  <si>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</si>
  <si>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</si>
  <si>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</si>
  <si>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</si>
  <si>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</si>
  <si>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</si>
  <si>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</si>
  <si>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</si>
  <si>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</si>
  <si>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</si>
  <si>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</si>
  <si>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</si>
  <si>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</si>
  <si>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</si>
  <si>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</si>
  <si>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</si>
  <si>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</si>
  <si>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</si>
  <si>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</si>
  <si>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</si>
  <si>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</si>
  <si>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</si>
  <si>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</si>
  <si>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</si>
  <si>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</si>
  <si>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</si>
  <si>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</si>
  <si>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</si>
  <si>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</si>
  <si>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</si>
  <si>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</si>
  <si>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</si>
  <si>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</si>
  <si>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</si>
  <si>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</si>
  <si>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</si>
  <si>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</si>
  <si>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</si>
  <si>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</si>
  <si>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</si>
  <si>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</si>
  <si>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</si>
  <si>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</si>
  <si>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</si>
  <si>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</si>
  <si>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</si>
  <si>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</si>
  <si>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</si>
  <si>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</si>
  <si>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</si>
  <si>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</si>
  <si>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</si>
  <si>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</si>
  <si>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</si>
  <si>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</si>
  <si>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</si>
  <si>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</si>
  <si>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</si>
  <si>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</si>
  <si>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</si>
  <si>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</si>
  <si>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</si>
  <si>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</si>
  <si>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</si>
  <si>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</si>
  <si>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</si>
  <si>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</si>
  <si>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</si>
  <si>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</si>
  <si>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</si>
  <si>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</si>
  <si>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</si>
  <si>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</si>
  <si>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</si>
  <si>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</si>
  <si>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</si>
  <si>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</si>
  <si>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</si>
  <si>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</si>
  <si>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</si>
  <si>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</si>
  <si>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</si>
  <si>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</si>
  <si>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</si>
  <si>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</si>
  <si>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</si>
  <si>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</si>
  <si>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</si>
  <si>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</si>
  <si>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</si>
  <si>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</si>
  <si>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</si>
  <si>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</si>
  <si>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</si>
  <si>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</si>
  <si>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</si>
  <si>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</si>
  <si>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</si>
  <si>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</si>
  <si>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</si>
  <si>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</si>
  <si>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</si>
  <si>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</si>
  <si>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</si>
  <si>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</si>
  <si>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</si>
  <si>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</si>
  <si>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</si>
  <si>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</si>
  <si>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</si>
  <si>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</si>
  <si>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</si>
  <si>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</si>
  <si>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</si>
  <si>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</si>
  <si>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</si>
  <si>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</si>
  <si>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</si>
  <si>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</si>
  <si>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</si>
  <si>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</si>
  <si>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</si>
  <si>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</si>
  <si>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</si>
  <si>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</si>
  <si>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</si>
  <si>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</si>
  <si>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</si>
  <si>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</si>
  <si>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</si>
  <si>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</si>
  <si>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</si>
  <si>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</si>
  <si>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</si>
  <si>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</si>
  <si>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</si>
  <si>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</si>
  <si>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</si>
  <si>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</si>
  <si>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</si>
  <si>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</si>
  <si>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</si>
  <si>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</si>
  <si>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</si>
  <si>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</si>
  <si>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</si>
  <si>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</si>
  <si>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</si>
  <si>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</si>
  <si>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</si>
  <si>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</si>
  <si>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</si>
  <si>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</si>
  <si>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</si>
  <si>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</si>
  <si>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</si>
  <si>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</si>
  <si>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</si>
  <si>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</si>
  <si>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</si>
  <si>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</si>
  <si>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</si>
  <si>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</si>
  <si>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</si>
  <si>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</si>
  <si>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</si>
  <si>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</si>
  <si>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</si>
  <si>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</si>
  <si>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</si>
  <si>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</si>
  <si>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</si>
  <si>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</si>
  <si>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</si>
  <si>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</si>
  <si>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</si>
  <si>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</si>
  <si>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</si>
  <si>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</si>
  <si>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</si>
  <si>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</si>
  <si>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</si>
  <si>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</si>
  <si>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</si>
  <si>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</si>
  <si>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</si>
  <si>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</si>
  <si>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</si>
  <si>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</si>
  <si>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</si>
  <si>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</si>
  <si>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</si>
  <si>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</si>
  <si>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</si>
  <si>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</si>
  <si>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</si>
  <si>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</si>
  <si>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</si>
  <si>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</si>
  <si>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</si>
  <si>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</si>
  <si>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</si>
  <si>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</si>
  <si>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</si>
  <si>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</si>
  <si>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</si>
  <si>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</si>
  <si>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</si>
  <si>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</si>
  <si>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</si>
  <si>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</si>
  <si>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</si>
  <si>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</si>
  <si>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</si>
  <si>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</si>
  <si>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</si>
  <si>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</si>
  <si>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</si>
  <si>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</si>
  <si>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</si>
  <si>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</si>
  <si>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</si>
  <si>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</si>
  <si>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</si>
  <si>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</si>
  <si>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</si>
  <si>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</si>
  <si>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</si>
  <si>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</si>
  <si>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</si>
  <si>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</si>
  <si>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</si>
  <si>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</si>
  <si>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</si>
  <si>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</si>
  <si>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</si>
  <si>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</si>
  <si>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</si>
  <si>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</si>
  <si>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</si>
  <si>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</si>
  <si>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</si>
  <si>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</si>
  <si>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</si>
  <si>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</si>
  <si>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</si>
  <si>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</si>
  <si>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</si>
  <si>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</si>
  <si>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</si>
  <si>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</si>
  <si>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</si>
  <si>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</si>
  <si>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</si>
  <si>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</si>
  <si>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</si>
  <si>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</si>
  <si>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</si>
  <si>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</si>
  <si>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</si>
  <si>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</si>
  <si>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</si>
  <si>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</si>
  <si>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</si>
  <si>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</si>
  <si>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</si>
  <si>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</si>
  <si>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</si>
  <si>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</si>
  <si>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</si>
  <si>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</si>
  <si>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</si>
  <si>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</si>
  <si>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</si>
  <si>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</si>
  <si>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</si>
  <si>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</si>
  <si>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</si>
  <si>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</si>
  <si>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</si>
  <si>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</si>
  <si>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</si>
  <si>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</si>
  <si>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</si>
  <si>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</si>
  <si>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</si>
  <si>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</si>
  <si>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</si>
  <si>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</si>
  <si>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</si>
  <si>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</si>
  <si>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</si>
  <si>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</si>
  <si>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</si>
  <si>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</si>
  <si>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</si>
  <si>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</si>
  <si>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</si>
  <si>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</si>
  <si>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</si>
  <si>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</si>
  <si>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</si>
  <si>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</si>
  <si>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</si>
  <si>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</si>
  <si>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</si>
  <si>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</si>
  <si>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</si>
  <si>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</si>
  <si>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</si>
  <si>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</si>
  <si>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</si>
  <si>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</si>
  <si>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</si>
  <si>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</si>
  <si>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</si>
  <si>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</si>
  <si>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</si>
  <si>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</si>
  <si>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</si>
  <si>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</si>
  <si>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</si>
  <si>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</si>
  <si>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</si>
  <si>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</si>
  <si>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</si>
  <si>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</si>
  <si>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</si>
  <si>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</si>
  <si>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</si>
  <si>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</si>
  <si>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</si>
  <si>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</si>
  <si>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</si>
  <si>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</si>
  <si>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</si>
  <si>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</si>
  <si>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</si>
  <si>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</si>
  <si>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</si>
  <si>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</si>
  <si>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</si>
  <si>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</si>
  <si>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</si>
  <si>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</si>
  <si>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</si>
  <si>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</si>
  <si>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</si>
  <si>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</si>
  <si>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</si>
  <si>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</si>
  <si>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</si>
  <si>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</si>
  <si>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</si>
  <si>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</si>
  <si>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</si>
  <si>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</si>
  <si>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</si>
  <si>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</si>
  <si>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</si>
  <si>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</si>
  <si>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</si>
  <si>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</si>
  <si>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</si>
  <si>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</si>
  <si>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</si>
  <si>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</si>
  <si>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</si>
  <si>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</si>
  <si>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</si>
  <si>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</si>
  <si>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</si>
  <si>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</si>
  <si>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</si>
  <si>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</si>
  <si>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</si>
  <si>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</si>
  <si>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</si>
  <si>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</si>
  <si>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</si>
  <si>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</si>
  <si>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</si>
  <si>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</si>
  <si>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</si>
  <si>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</si>
  <si>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</si>
  <si>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</si>
  <si>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</si>
  <si>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</si>
  <si>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</si>
  <si>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</si>
  <si>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</si>
  <si>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</si>
  <si>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</si>
  <si>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</si>
  <si>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</si>
  <si>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</si>
  <si>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</si>
  <si>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</si>
  <si>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</si>
  <si>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</si>
  <si>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</si>
  <si>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</si>
  <si>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</si>
  <si>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</si>
  <si>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</si>
  <si>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</si>
  <si>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</si>
  <si>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</si>
  <si>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</si>
  <si>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</si>
  <si>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</si>
  <si>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</si>
  <si>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</si>
  <si>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</si>
  <si>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</si>
  <si>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</si>
  <si>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</si>
  <si>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</si>
  <si>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</si>
  <si>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</si>
  <si>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</si>
  <si>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</si>
  <si>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</si>
  <si>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</si>
  <si>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</si>
  <si>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</si>
  <si>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</si>
  <si>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</si>
  <si>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</si>
  <si>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</si>
  <si>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</si>
  <si>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</si>
  <si>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</si>
  <si>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</si>
  <si>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</si>
  <si>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</si>
  <si>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</si>
  <si>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</si>
  <si>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</si>
  <si>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</si>
  <si>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</si>
  <si>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</si>
  <si>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</si>
  <si>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</si>
  <si>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</si>
  <si>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</si>
  <si>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</si>
  <si>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</si>
  <si>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</si>
  <si>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</si>
  <si>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</si>
  <si>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</si>
  <si>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</si>
  <si>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</si>
  <si>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</si>
  <si>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</si>
  <si>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</si>
  <si>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</si>
  <si>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</si>
  <si>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</si>
  <si>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</si>
  <si>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</si>
  <si>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</si>
  <si>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</si>
  <si>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</si>
  <si>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</si>
  <si>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</si>
  <si>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</si>
  <si>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</si>
  <si>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</si>
  <si>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</si>
  <si>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</si>
  <si>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</si>
  <si>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</si>
  <si>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</si>
  <si>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</si>
  <si>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</si>
  <si>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</si>
  <si>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</si>
  <si>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</si>
  <si>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</si>
  <si>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</si>
  <si>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</si>
  <si>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</si>
  <si>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</si>
  <si>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</si>
  <si>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</si>
  <si>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</si>
  <si>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</si>
  <si>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</si>
  <si>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</si>
  <si>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</si>
  <si>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</si>
  <si>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</si>
  <si>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</si>
  <si>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</si>
  <si>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</si>
  <si>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</si>
  <si>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</si>
  <si>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</si>
  <si>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</si>
  <si>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</si>
  <si>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</si>
  <si>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</si>
  <si>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</si>
  <si>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</si>
  <si>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</si>
  <si>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</si>
  <si>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</si>
  <si>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</si>
  <si>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</si>
  <si>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</si>
  <si>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</si>
  <si>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</si>
  <si>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</si>
  <si>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</si>
  <si>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</si>
  <si>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</si>
  <si>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</si>
  <si>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</si>
  <si>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</si>
  <si>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</si>
  <si>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</si>
  <si>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</si>
  <si>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</si>
  <si>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</si>
  <si>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</si>
  <si>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</si>
  <si>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</si>
  <si>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</si>
  <si>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</si>
  <si>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</si>
  <si>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</si>
  <si>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</si>
  <si>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</si>
  <si>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</si>
  <si>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</si>
  <si>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</si>
  <si>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</si>
  <si>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</si>
  <si>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</si>
  <si>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</si>
  <si>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</si>
  <si>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</si>
  <si>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</si>
  <si>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</si>
  <si>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</si>
  <si>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</si>
  <si>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</si>
  <si>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</si>
  <si>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</si>
  <si>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</si>
  <si>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</si>
  <si>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</si>
  <si>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</si>
  <si>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</si>
  <si>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</si>
  <si>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</si>
  <si>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</si>
  <si>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</si>
  <si>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</si>
  <si>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</si>
  <si>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</si>
  <si>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</si>
  <si>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</si>
  <si>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</si>
  <si>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</si>
  <si>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</si>
  <si>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</si>
  <si>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</si>
  <si>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</si>
  <si>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</si>
  <si>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</si>
  <si>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</si>
  <si>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</si>
  <si>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</si>
  <si>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</si>
  <si>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</si>
  <si>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</si>
  <si>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</si>
  <si>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</si>
  <si>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</si>
  <si>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</si>
  <si>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</si>
  <si>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</si>
  <si>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</si>
  <si>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</si>
  <si>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</si>
  <si>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</si>
  <si>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</si>
  <si>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</si>
  <si>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</si>
  <si>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</si>
  <si>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</si>
  <si>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</si>
  <si>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</si>
  <si>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</si>
  <si>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</si>
  <si>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</si>
  <si>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</si>
  <si>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</si>
  <si>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</si>
  <si>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</si>
  <si>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</si>
  <si>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</si>
  <si>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</si>
  <si>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</si>
  <si>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</si>
  <si>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</si>
  <si>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</si>
  <si>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</si>
  <si>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</si>
  <si>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</si>
  <si>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</si>
  <si>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</si>
  <si>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</si>
  <si>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</si>
  <si>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</si>
  <si>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</si>
  <si>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</si>
  <si>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</si>
  <si>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</si>
  <si>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</si>
  <si>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</si>
  <si>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</si>
  <si>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</si>
  <si>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</si>
  <si>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</si>
  <si>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</si>
  <si>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</si>
  <si>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</si>
  <si>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</si>
  <si>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</si>
  <si>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</si>
  <si>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</si>
  <si>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</si>
  <si>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</si>
  <si>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</si>
  <si>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</si>
  <si>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</si>
  <si>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</si>
  <si>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</si>
  <si>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</si>
  <si>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</si>
  <si>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</si>
  <si>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</si>
  <si>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</si>
  <si>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</si>
  <si>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</si>
  <si>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</si>
  <si>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</si>
  <si>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</si>
  <si>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</si>
  <si>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</si>
  <si>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</si>
  <si>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</si>
  <si>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</si>
  <si>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</si>
  <si>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</si>
  <si>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</si>
  <si>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</si>
  <si>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</si>
  <si>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</si>
  <si>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</si>
  <si>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</si>
  <si>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</si>
  <si>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</si>
  <si>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</si>
  <si>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</si>
  <si>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</si>
  <si>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</si>
  <si>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</si>
  <si>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</si>
  <si>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</si>
  <si>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</si>
  <si>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</si>
  <si>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</si>
  <si>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</si>
  <si>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</si>
  <si>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</si>
  <si>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</si>
  <si>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</si>
  <si>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</si>
  <si>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</si>
  <si>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</si>
  <si>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</si>
  <si>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</si>
  <si>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</si>
  <si>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</si>
  <si>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</si>
  <si>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</si>
  <si>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</si>
  <si>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</si>
  <si>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</si>
  <si>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</si>
  <si>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</si>
  <si>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</si>
  <si>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</si>
  <si>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</si>
  <si>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</si>
  <si>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</si>
  <si>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</si>
  <si>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</si>
  <si>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</si>
  <si>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</si>
  <si>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</si>
  <si>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</si>
  <si>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</si>
  <si>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</si>
  <si>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</si>
  <si>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</si>
  <si>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</si>
  <si>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</si>
  <si>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</si>
  <si>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</si>
  <si>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</si>
  <si>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</si>
  <si>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</si>
  <si>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</si>
  <si>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</si>
  <si>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</si>
  <si>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</si>
  <si>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</si>
  <si>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</si>
  <si>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</si>
  <si>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</si>
  <si>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</si>
  <si>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</si>
  <si>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</si>
  <si>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</si>
  <si>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</si>
  <si>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</si>
  <si>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</si>
  <si>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</si>
  <si>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</si>
  <si>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</si>
  <si>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</si>
  <si>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</si>
  <si>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</si>
  <si>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</si>
  <si>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</si>
  <si>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</si>
  <si>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</si>
  <si>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</si>
  <si>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</si>
  <si>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</si>
  <si>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</si>
  <si>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</si>
  <si>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</si>
  <si>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</si>
  <si>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</si>
  <si>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</si>
  <si>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</si>
  <si>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</si>
  <si>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</si>
  <si>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</si>
  <si>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</si>
  <si>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</si>
  <si>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</si>
  <si>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</si>
  <si>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</si>
  <si>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</si>
  <si>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</si>
  <si>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</si>
  <si>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</si>
  <si>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</si>
  <si>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</si>
  <si>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</si>
  <si>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</si>
  <si>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</si>
  <si>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</si>
  <si>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</si>
  <si>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</si>
  <si>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</si>
  <si>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</si>
  <si>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</si>
  <si>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</si>
  <si>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</si>
  <si>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</si>
  <si>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</si>
  <si>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</si>
  <si>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</si>
  <si>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</si>
  <si>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</si>
  <si>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</si>
  <si>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</si>
  <si>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</si>
  <si>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</si>
  <si>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</si>
  <si>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</si>
  <si>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</si>
  <si>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</si>
  <si>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</si>
  <si>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</si>
  <si>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</si>
  <si>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</si>
  <si>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</si>
  <si>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</si>
  <si>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</si>
  <si>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</si>
  <si>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</si>
  <si>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</si>
  <si>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</si>
  <si>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</si>
  <si>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</si>
  <si>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</si>
  <si>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</si>
  <si>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</si>
  <si>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</si>
  <si>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</si>
  <si>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</si>
  <si>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</si>
  <si>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</si>
  <si>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</si>
  <si>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</si>
  <si>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</si>
  <si>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</si>
  <si>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</si>
  <si>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</si>
  <si>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</si>
  <si>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</si>
  <si>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</si>
  <si>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</si>
  <si>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</si>
  <si>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</si>
  <si>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</si>
  <si>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</si>
  <si>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</si>
  <si>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</si>
  <si>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</si>
  <si>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</si>
  <si>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</si>
  <si>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</si>
  <si>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</si>
  <si>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</si>
  <si>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</si>
  <si>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</si>
  <si>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</si>
  <si>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</si>
  <si>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</si>
  <si>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</si>
  <si>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</si>
  <si>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</si>
  <si>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</si>
  <si>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</si>
  <si>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</si>
  <si>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</si>
  <si>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</si>
  <si>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</si>
  <si>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</si>
  <si>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</si>
  <si>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</si>
  <si>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</si>
  <si>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</si>
  <si>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</si>
  <si>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</si>
  <si>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</si>
  <si>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</si>
  <si>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</si>
  <si>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</si>
  <si>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</si>
  <si>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</si>
  <si>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</si>
  <si>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</si>
  <si>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</si>
  <si>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</si>
  <si>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</si>
  <si>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</si>
  <si>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</si>
  <si>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</si>
  <si>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</si>
  <si>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</si>
  <si>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</si>
  <si>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</si>
  <si>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</si>
  <si>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</si>
  <si>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</si>
  <si>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</si>
  <si>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</si>
  <si>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</si>
  <si>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</si>
  <si>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</si>
  <si>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</si>
  <si>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</si>
  <si>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</si>
  <si>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</si>
  <si>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</si>
  <si>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</si>
  <si>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</si>
  <si>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</si>
  <si>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</si>
  <si>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</si>
  <si>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</si>
  <si>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</si>
  <si>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</si>
  <si>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</si>
  <si>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</si>
  <si>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</si>
  <si>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</si>
  <si>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</si>
  <si>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</si>
  <si>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</si>
  <si>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</si>
  <si>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</si>
  <si>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</si>
  <si>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</si>
  <si>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</si>
  <si>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</si>
  <si>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</si>
  <si>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</si>
  <si>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</si>
  <si>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</si>
  <si>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</si>
  <si>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</si>
  <si>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</si>
  <si>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</si>
  <si>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</si>
  <si>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</si>
  <si>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</si>
  <si>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</si>
  <si>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</si>
  <si>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</si>
  <si>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</si>
  <si>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</si>
  <si>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</si>
  <si>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</si>
  <si>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</si>
  <si>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</si>
  <si>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</si>
  <si>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</si>
  <si>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</si>
  <si>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</si>
  <si>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</si>
  <si>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</si>
  <si>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</si>
  <si>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</si>
  <si>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</si>
  <si>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</si>
  <si>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</si>
  <si>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</si>
  <si>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</si>
  <si>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</si>
  <si>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</si>
  <si>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</si>
  <si>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</si>
  <si>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</si>
  <si>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</si>
  <si>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</si>
  <si>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</si>
  <si>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</si>
  <si>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</si>
  <si>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</si>
  <si>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</si>
  <si>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</si>
  <si>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</si>
  <si>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</si>
  <si>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</si>
  <si>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</si>
  <si>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</si>
  <si>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</si>
  <si>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</si>
  <si>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</si>
  <si>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</si>
  <si>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</si>
  <si>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</si>
  <si>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</si>
  <si>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</si>
  <si>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</si>
  <si>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</si>
  <si>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</si>
  <si>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</si>
  <si>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</si>
  <si>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</si>
  <si>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</si>
  <si>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</si>
  <si>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</si>
  <si>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</si>
  <si>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</si>
  <si>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</si>
  <si>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</si>
  <si>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</si>
  <si>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</si>
  <si>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</si>
  <si>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</si>
  <si>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</si>
  <si>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</si>
  <si>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</si>
  <si>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</si>
  <si>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</si>
  <si>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</si>
  <si>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</si>
  <si>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</si>
  <si>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</si>
  <si>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</si>
  <si>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</si>
  <si>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</si>
  <si>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</si>
  <si>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</si>
  <si>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</si>
  <si>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</si>
  <si>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</si>
  <si>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</si>
  <si>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</si>
  <si>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</si>
  <si>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</si>
  <si>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</si>
  <si>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</si>
  <si>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</si>
  <si>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</si>
  <si>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</si>
  <si>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</si>
  <si>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</si>
  <si>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</si>
  <si>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</si>
  <si>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</si>
  <si>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</si>
  <si>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</si>
  <si>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</si>
  <si>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</si>
  <si>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</si>
  <si>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</si>
  <si>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</si>
  <si>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</si>
  <si>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</si>
  <si>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</si>
  <si>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</si>
  <si>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</si>
  <si>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</si>
  <si>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</si>
  <si>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</si>
  <si>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</si>
  <si>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</si>
  <si>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</si>
  <si>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</si>
  <si>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</si>
  <si>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</si>
  <si>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</si>
  <si>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</si>
  <si>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</si>
  <si>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</si>
  <si>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</si>
  <si>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</si>
  <si>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</si>
  <si>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</si>
  <si>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</si>
  <si>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</si>
  <si>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</si>
  <si>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</si>
  <si>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</si>
  <si>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</si>
  <si>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</si>
  <si>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</si>
  <si>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</si>
  <si>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</si>
  <si>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</si>
  <si>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</si>
  <si>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</si>
  <si>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</si>
  <si>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</si>
  <si>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</si>
  <si>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</si>
  <si>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</si>
  <si>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</si>
  <si>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</si>
  <si>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</si>
  <si>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</si>
  <si>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</si>
  <si>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</si>
  <si>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</si>
  <si>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</si>
  <si>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</si>
  <si>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</si>
  <si>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</si>
  <si>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</si>
  <si>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</si>
  <si>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</si>
  <si>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</si>
  <si>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</si>
  <si>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</si>
  <si>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</si>
  <si>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</si>
  <si>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</si>
  <si>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</si>
  <si>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</si>
  <si>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</si>
  <si>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</si>
  <si>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</si>
  <si>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</si>
  <si>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</si>
  <si>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</si>
  <si>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</si>
  <si>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</si>
  <si>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</si>
  <si>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</si>
  <si>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</si>
  <si>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</si>
  <si>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</si>
  <si>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</si>
  <si>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</si>
  <si>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</si>
  <si>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</si>
  <si>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</si>
  <si>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</si>
  <si>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</si>
  <si>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</si>
  <si>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</si>
  <si>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</si>
  <si>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</si>
  <si>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</si>
  <si>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</si>
  <si>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</si>
  <si>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</si>
  <si>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</si>
  <si>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</si>
  <si>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</si>
  <si>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</si>
  <si>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</si>
  <si>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</si>
  <si>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</si>
  <si>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</si>
  <si>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</si>
  <si>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</si>
  <si>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</si>
  <si>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</si>
  <si>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</si>
  <si>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</si>
  <si>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</si>
  <si>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</si>
  <si>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</si>
  <si>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</si>
  <si>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</si>
  <si>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</si>
  <si>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</si>
  <si>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</si>
  <si>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</si>
  <si>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</si>
  <si>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</si>
  <si>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</si>
  <si>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</si>
  <si>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</si>
  <si>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</si>
  <si>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</si>
  <si>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</si>
  <si>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</si>
  <si>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</si>
  <si>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</si>
  <si>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</si>
  <si>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</si>
  <si>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</si>
  <si>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</si>
  <si>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</si>
  <si>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</si>
  <si>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</si>
  <si>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</si>
  <si>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</si>
  <si>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</si>
  <si>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</si>
  <si>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</si>
  <si>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</si>
  <si>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</si>
  <si>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</si>
  <si>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</si>
  <si>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</si>
  <si>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</si>
  <si>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</si>
  <si>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</si>
  <si>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</si>
  <si>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</si>
  <si>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</si>
  <si>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</si>
  <si>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</si>
  <si>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</si>
  <si>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</si>
  <si>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</si>
  <si>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</si>
  <si>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</si>
  <si>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</si>
  <si>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</si>
  <si>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</si>
  <si>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</si>
  <si>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</si>
  <si>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</si>
  <si>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</si>
  <si>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</si>
  <si>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</si>
  <si>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</si>
  <si>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</si>
  <si>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</si>
  <si>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</si>
  <si>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</si>
  <si>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</si>
  <si>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</si>
  <si>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</si>
  <si>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</si>
  <si>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</si>
  <si>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</si>
  <si>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</si>
  <si>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</si>
  <si>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</si>
  <si>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</si>
  <si>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</si>
  <si>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</si>
  <si>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</si>
  <si>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</si>
  <si>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</si>
  <si>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</si>
  <si>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</si>
  <si>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</si>
  <si>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</si>
  <si>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</si>
  <si>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</si>
  <si>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</si>
  <si>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</si>
  <si>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</si>
  <si>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</si>
  <si>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</si>
  <si>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</si>
  <si>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</si>
  <si>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</si>
  <si>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</si>
  <si>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</si>
  <si>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</si>
  <si>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</si>
  <si>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</si>
  <si>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</si>
  <si>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</si>
  <si>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</si>
  <si>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</si>
  <si>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</si>
  <si>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</si>
  <si>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</si>
  <si>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</si>
  <si>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</si>
  <si>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</si>
  <si>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</si>
  <si>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</si>
  <si>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</si>
  <si>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</si>
  <si>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</si>
  <si>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</si>
  <si>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</si>
  <si>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</si>
  <si>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</si>
  <si>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</si>
  <si>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</si>
  <si>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</si>
  <si>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</si>
  <si>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</si>
  <si>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</si>
  <si>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</si>
  <si>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</si>
  <si>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</si>
  <si>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</si>
  <si>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</si>
  <si>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</si>
  <si>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</si>
  <si>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</si>
  <si>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</si>
  <si>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</si>
  <si>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</si>
  <si>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</si>
  <si>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</si>
  <si>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</si>
  <si>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</si>
  <si>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</si>
  <si>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</si>
  <si>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</si>
  <si>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</si>
  <si>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</si>
  <si>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</si>
  <si>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</si>
  <si>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</si>
  <si>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</si>
  <si>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</si>
  <si>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</si>
  <si>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</si>
  <si>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</si>
  <si>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</si>
  <si>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</si>
  <si>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</si>
  <si>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</si>
  <si>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</si>
  <si>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</si>
  <si>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</si>
  <si>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</si>
  <si>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</si>
  <si>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</si>
  <si>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</si>
  <si>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</si>
  <si>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</si>
  <si>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</si>
  <si>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</si>
  <si>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</si>
  <si>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</si>
  <si>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</si>
  <si>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</si>
  <si>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</si>
  <si>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</si>
  <si>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</si>
  <si>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</si>
  <si>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</si>
  <si>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</si>
  <si>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</si>
  <si>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</si>
  <si>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</si>
  <si>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</si>
  <si>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</si>
  <si>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</si>
  <si>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</si>
  <si>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</si>
  <si>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</si>
  <si>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</si>
  <si>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</si>
  <si>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</si>
  <si>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</si>
  <si>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</si>
  <si>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</si>
  <si>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</si>
  <si>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</si>
  <si>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</si>
  <si>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</si>
  <si>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</si>
  <si>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</si>
  <si>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</si>
  <si>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</si>
  <si>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</si>
  <si>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</si>
  <si>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</si>
  <si>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</si>
  <si>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</si>
  <si>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</si>
  <si>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</si>
  <si>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</si>
  <si>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</si>
  <si>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</si>
  <si>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</si>
  <si>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</si>
  <si>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</si>
  <si>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</si>
  <si>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</si>
  <si>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</si>
  <si>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</si>
  <si>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</si>
  <si>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</si>
  <si>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</si>
  <si>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</si>
  <si>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</si>
  <si>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</si>
  <si>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</si>
  <si>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</si>
  <si>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</si>
  <si>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</si>
  <si>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</si>
  <si>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</si>
  <si>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</si>
  <si>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</si>
  <si>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</si>
  <si>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</si>
  <si>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</si>
  <si>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</si>
  <si>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</si>
  <si>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</si>
  <si>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</si>
  <si>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</si>
  <si>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</si>
  <si>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</si>
  <si>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</si>
  <si>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</si>
  <si>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</si>
  <si>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</si>
  <si>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</si>
  <si>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</si>
  <si>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</si>
  <si>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</si>
  <si>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</si>
  <si>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</si>
  <si>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</si>
  <si>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</si>
  <si>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</si>
  <si>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</si>
  <si>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</si>
  <si>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</si>
  <si>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</si>
  <si>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</si>
  <si>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</si>
  <si>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</si>
  <si>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</si>
  <si>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</si>
  <si>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</si>
  <si>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</si>
  <si>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</si>
  <si>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</si>
  <si>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</si>
  <si>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</si>
  <si>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</si>
  <si>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</si>
  <si>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</si>
  <si>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</si>
  <si>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</si>
  <si>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</si>
  <si>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</si>
  <si>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</si>
  <si>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</si>
  <si>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</si>
  <si>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</si>
  <si>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</si>
  <si>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</si>
  <si>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</si>
  <si>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</si>
  <si>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</si>
  <si>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</si>
  <si>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</si>
  <si>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</si>
  <si>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</si>
  <si>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</si>
  <si>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</si>
  <si>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</si>
  <si>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</si>
  <si>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</si>
  <si>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</si>
  <si>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</si>
  <si>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</si>
  <si>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</si>
  <si>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</si>
  <si>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</si>
  <si>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</si>
  <si>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</si>
  <si>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</si>
  <si>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</si>
  <si>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</si>
  <si>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</si>
  <si>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</si>
  <si>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</si>
  <si>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</si>
  <si>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</si>
  <si>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</si>
  <si>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</si>
  <si>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</si>
  <si>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</si>
  <si>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</si>
  <si>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</si>
  <si>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</si>
  <si>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</si>
  <si>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</si>
  <si>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</si>
  <si>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</si>
  <si>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</si>
  <si>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</si>
  <si>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</si>
  <si>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</si>
  <si>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</si>
  <si>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</si>
  <si>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</si>
  <si>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</si>
  <si>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</si>
  <si>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</si>
  <si>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</si>
  <si>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</si>
  <si>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</si>
  <si>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</si>
  <si>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</si>
  <si>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</si>
  <si>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</si>
  <si>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</si>
  <si>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</si>
  <si>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</si>
  <si>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</si>
  <si>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</si>
  <si>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</si>
  <si>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</si>
  <si>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</si>
  <si>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</si>
  <si>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</si>
  <si>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</si>
  <si>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</si>
  <si>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</si>
  <si>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</si>
  <si>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</si>
  <si>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</si>
  <si>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</si>
  <si>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</si>
  <si>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</si>
  <si>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</si>
  <si>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</si>
  <si>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</si>
  <si>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</si>
  <si>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</si>
  <si>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</si>
  <si>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</si>
  <si>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</si>
  <si>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</si>
  <si>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</si>
  <si>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</si>
  <si>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</si>
  <si>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</si>
  <si>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</si>
  <si>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</si>
  <si>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</si>
  <si>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</si>
  <si>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</si>
  <si>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</si>
  <si>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</si>
  <si>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</si>
  <si>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</si>
  <si>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</si>
  <si>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</si>
  <si>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</si>
  <si>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</si>
  <si>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</si>
  <si>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</si>
  <si>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</si>
  <si>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</si>
  <si>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</si>
  <si>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</si>
  <si>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</si>
  <si>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</si>
  <si>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</si>
  <si>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</si>
  <si>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</si>
  <si>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</si>
  <si>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</si>
  <si>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</si>
  <si>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</si>
  <si>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</si>
  <si>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</si>
  <si>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</si>
  <si>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</si>
  <si>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</si>
  <si>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</si>
  <si>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</si>
  <si>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</si>
  <si>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</si>
  <si>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</si>
  <si>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</si>
  <si>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</si>
  <si>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</si>
  <si>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</si>
  <si>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</si>
  <si>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</si>
  <si>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</si>
  <si>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</si>
  <si>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</si>
  <si>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</si>
  <si>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</si>
  <si>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</si>
  <si>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</si>
  <si>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</si>
  <si>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</si>
  <si>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</si>
  <si>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</si>
  <si>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</si>
  <si>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</si>
  <si>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</si>
  <si>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</si>
  <si>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</si>
  <si>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</si>
  <si>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</si>
  <si>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</si>
  <si>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</si>
  <si>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</si>
  <si>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</si>
  <si>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</si>
  <si>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</si>
  <si>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</si>
  <si>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</si>
  <si>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</si>
  <si>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</si>
  <si>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</si>
  <si>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</si>
  <si>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</si>
  <si>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</si>
  <si>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</si>
  <si>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</si>
  <si>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</si>
  <si>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</si>
  <si>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</si>
  <si>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</si>
  <si>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</si>
  <si>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</si>
  <si>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</si>
  <si>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</si>
  <si>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</si>
  <si>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</si>
  <si>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</si>
  <si>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</si>
  <si>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</si>
  <si>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</si>
  <si>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</si>
  <si>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</si>
  <si>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</si>
  <si>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</si>
  <si>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</si>
  <si>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</si>
  <si>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</si>
  <si>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</si>
  <si>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</si>
  <si>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</si>
  <si>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</si>
  <si>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</si>
  <si>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</si>
  <si>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</si>
  <si>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</si>
  <si>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</si>
  <si>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</si>
  <si>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</si>
  <si>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</si>
  <si>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</si>
  <si>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</si>
  <si>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</si>
  <si>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</si>
  <si>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</si>
  <si>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</si>
  <si>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</si>
  <si>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</si>
  <si>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</si>
  <si>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</si>
  <si>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</si>
  <si>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</si>
  <si>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</si>
  <si>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</si>
  <si>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</si>
  <si>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</si>
  <si>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</si>
  <si>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</si>
  <si>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</si>
  <si>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</si>
  <si>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</si>
  <si>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</si>
  <si>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</si>
  <si>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</si>
  <si>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</si>
  <si>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</si>
  <si>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</si>
  <si>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</si>
  <si>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</si>
  <si>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</si>
  <si>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</si>
  <si>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</si>
  <si>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</si>
  <si>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</si>
  <si>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</si>
  <si>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</si>
  <si>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</si>
  <si>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</si>
  <si>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</si>
  <si>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</si>
  <si>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</si>
  <si>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</si>
  <si>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</si>
  <si>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</si>
  <si>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</si>
  <si>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</si>
  <si>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</si>
  <si>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</si>
  <si>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</si>
  <si>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</si>
  <si>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</si>
  <si>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</si>
  <si>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</si>
  <si>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</si>
  <si>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</si>
  <si>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</si>
  <si>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</si>
  <si>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</si>
  <si>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</si>
  <si>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</si>
  <si>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</si>
  <si>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</si>
  <si>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</si>
  <si>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</si>
  <si>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</si>
  <si>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</si>
  <si>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</si>
  <si>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</si>
  <si>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</si>
  <si>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</si>
  <si>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</si>
  <si>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</si>
  <si>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</si>
  <si>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</si>
  <si>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</si>
  <si>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</si>
  <si>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</si>
  <si>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</si>
  <si>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</si>
  <si>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</si>
  <si>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</si>
  <si>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</si>
  <si>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</si>
  <si>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</si>
  <si>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</si>
  <si>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</si>
  <si>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</si>
  <si>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</si>
  <si>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</si>
  <si>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</si>
  <si>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</si>
  <si>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</si>
  <si>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</si>
  <si>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</si>
  <si>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</si>
  <si>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</si>
  <si>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</si>
  <si>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</si>
  <si>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</si>
  <si>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</si>
  <si>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</si>
  <si>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</si>
  <si>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</si>
  <si>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</si>
  <si>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</si>
  <si>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</si>
  <si>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</si>
  <si>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</si>
  <si>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</si>
  <si>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</si>
  <si>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</si>
  <si>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</si>
  <si>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</si>
  <si>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</si>
  <si>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</si>
  <si>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</si>
  <si>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</si>
  <si>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</si>
  <si>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</si>
  <si>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</si>
  <si>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</si>
  <si>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</si>
  <si>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</si>
  <si>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</si>
  <si>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</si>
  <si>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</si>
  <si>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</si>
  <si>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</si>
  <si>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</si>
  <si>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</si>
  <si>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</si>
  <si>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</si>
  <si>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</si>
  <si>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</si>
  <si>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</si>
  <si>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</si>
  <si>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</si>
  <si>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</si>
  <si>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</si>
  <si>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</si>
  <si>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</si>
  <si>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</si>
  <si>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</si>
  <si>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</si>
  <si>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</si>
  <si>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</si>
  <si>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</si>
  <si>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</si>
  <si>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</si>
  <si>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</si>
  <si>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</si>
  <si>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</si>
  <si>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</si>
  <si>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</si>
  <si>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</si>
  <si>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</si>
  <si>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</si>
  <si>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</si>
  <si>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</si>
  <si>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</si>
  <si>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</si>
  <si>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</si>
  <si>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</si>
  <si>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</si>
  <si>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</si>
  <si>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</si>
  <si>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</si>
  <si>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</si>
  <si>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</si>
  <si>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</si>
  <si>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</si>
  <si>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</si>
  <si>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</si>
  <si>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</si>
  <si>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</si>
  <si>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</si>
  <si>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</si>
  <si>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</si>
  <si>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</si>
  <si>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</si>
  <si>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</si>
  <si>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</si>
  <si>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</si>
  <si>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</si>
  <si>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</si>
  <si>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</si>
  <si>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</si>
  <si>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</si>
  <si>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</si>
  <si>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</si>
  <si>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</si>
  <si>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</si>
  <si>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</si>
  <si>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</si>
  <si>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</si>
  <si>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</si>
  <si>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</si>
  <si>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</si>
  <si>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</si>
  <si>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</si>
  <si>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</si>
  <si>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</si>
  <si>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</si>
  <si>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</si>
  <si>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</si>
  <si>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</si>
  <si>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</si>
  <si>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</si>
  <si>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</si>
  <si>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</si>
  <si>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</si>
  <si>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</si>
  <si>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</si>
  <si>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</si>
  <si>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</si>
  <si>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</si>
  <si>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</si>
  <si>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</si>
  <si>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</si>
  <si>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</si>
  <si>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</si>
  <si>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</si>
  <si>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</si>
  <si>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</si>
  <si>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</si>
  <si>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</si>
  <si>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</si>
  <si>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</si>
  <si>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</si>
  <si>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</si>
  <si>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</si>
  <si>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</si>
  <si>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</si>
  <si>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</si>
  <si>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</si>
  <si>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</si>
  <si>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</si>
  <si>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</si>
  <si>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</si>
  <si>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</si>
  <si>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</si>
  <si>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</si>
  <si>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</si>
  <si>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</si>
  <si>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</si>
  <si>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</si>
  <si>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</si>
  <si>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</si>
  <si>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</si>
  <si>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</si>
  <si>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</si>
  <si>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</si>
  <si>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</si>
  <si>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</si>
  <si>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</si>
  <si>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</si>
  <si>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</si>
  <si>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</si>
  <si>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</si>
  <si>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</si>
  <si>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</si>
  <si>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</si>
  <si>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</si>
  <si>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</si>
  <si>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</si>
  <si>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</si>
  <si>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</si>
  <si>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</si>
  <si>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</si>
  <si>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</si>
  <si>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</si>
  <si>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</si>
  <si>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</si>
  <si>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</si>
  <si>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</si>
  <si>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</si>
  <si>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</si>
  <si>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</si>
  <si>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</si>
  <si>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</si>
  <si>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</si>
  <si>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</si>
  <si>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</si>
  <si>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</si>
  <si>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</si>
  <si>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</si>
  <si>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</si>
  <si>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</si>
  <si>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</si>
  <si>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</si>
  <si>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</si>
  <si>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</si>
  <si>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</si>
  <si>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</si>
  <si>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</si>
  <si>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</si>
  <si>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</si>
  <si>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</si>
  <si>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</si>
  <si>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</si>
  <si>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</si>
  <si>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</si>
  <si>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</si>
  <si>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</si>
  <si>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</si>
  <si>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</si>
  <si>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</si>
  <si>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</si>
  <si>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</si>
  <si>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</si>
  <si>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</si>
  <si>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</si>
  <si>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</si>
  <si>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</si>
  <si>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</si>
  <si>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</si>
  <si>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</si>
  <si>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</si>
  <si>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</si>
  <si>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</si>
  <si>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</si>
  <si>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</si>
  <si>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</si>
  <si>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</si>
  <si>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</si>
  <si>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</si>
  <si>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</si>
  <si>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</si>
  <si>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</si>
  <si>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</si>
  <si>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</si>
  <si>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</si>
  <si>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</si>
  <si>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</si>
  <si>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</si>
  <si>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</si>
  <si>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</si>
  <si>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</si>
  <si>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</si>
  <si>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</si>
  <si>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</si>
  <si>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</si>
  <si>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</si>
  <si>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</si>
  <si>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</si>
  <si>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</si>
  <si>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</si>
  <si>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</si>
  <si>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</si>
  <si>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</si>
  <si>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</si>
  <si>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</si>
  <si>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</si>
  <si>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</si>
  <si>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</si>
  <si>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</si>
  <si>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</si>
  <si>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</si>
  <si>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</si>
  <si>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</si>
  <si>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</si>
  <si>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</si>
  <si>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</si>
  <si>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</si>
  <si>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</si>
  <si>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</si>
  <si>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</si>
  <si>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</si>
  <si>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</si>
  <si>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</si>
  <si>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</si>
  <si>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</si>
  <si>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</si>
  <si>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</si>
  <si>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</si>
  <si>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</si>
  <si>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</si>
  <si>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</si>
  <si>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</si>
  <si>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</si>
  <si>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</si>
  <si>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</si>
  <si>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</si>
  <si>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</si>
  <si>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</si>
  <si>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</si>
  <si>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</si>
  <si>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</si>
  <si>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</si>
  <si>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</si>
  <si>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</si>
  <si>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</si>
  <si>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</si>
  <si>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</si>
  <si>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</si>
  <si>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</si>
  <si>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</si>
  <si>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</si>
  <si>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</si>
  <si>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</si>
  <si>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</si>
  <si>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</si>
  <si>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</si>
  <si>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</si>
  <si>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</si>
  <si>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</si>
  <si>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</si>
  <si>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</si>
  <si>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</si>
  <si>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</si>
  <si>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</si>
  <si>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</si>
  <si>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</si>
  <si>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</si>
  <si>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</si>
  <si>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</si>
  <si>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</si>
  <si>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</si>
  <si>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</si>
  <si>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</si>
  <si>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</si>
  <si>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</si>
  <si>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</si>
  <si>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</si>
  <si>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</si>
  <si>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</si>
  <si>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</si>
  <si>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</si>
  <si>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</si>
  <si>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</si>
  <si>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</si>
  <si>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</si>
  <si>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</si>
  <si>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</si>
  <si>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</si>
  <si>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</si>
  <si>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</si>
  <si>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</si>
  <si>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</si>
  <si>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</si>
  <si>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</si>
  <si>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</si>
  <si>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</si>
  <si>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</si>
  <si>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</si>
  <si>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</si>
  <si>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</si>
  <si>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</si>
  <si>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</si>
  <si>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</si>
  <si>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</si>
  <si>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</si>
  <si>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</si>
  <si>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</si>
  <si>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</si>
  <si>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</si>
  <si>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</si>
  <si>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</si>
  <si>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</si>
  <si>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</si>
  <si>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</si>
  <si>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</si>
  <si>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</si>
  <si>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</si>
  <si>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</si>
  <si>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</si>
  <si>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</si>
  <si>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</si>
  <si>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</si>
  <si>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</si>
  <si>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</si>
  <si>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</si>
  <si>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</si>
  <si>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</si>
  <si>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</si>
  <si>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</si>
  <si>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</si>
  <si>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</si>
  <si>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</si>
  <si>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</si>
  <si>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</si>
  <si>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</si>
  <si>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</si>
  <si>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</si>
  <si>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</si>
  <si>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</si>
  <si>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</si>
  <si>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</si>
  <si>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</si>
  <si>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</si>
  <si>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</si>
  <si>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</si>
  <si>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</si>
  <si>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</si>
  <si>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</si>
  <si>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</si>
  <si>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</si>
  <si>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</si>
  <si>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</si>
  <si>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</si>
  <si>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</si>
  <si>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</si>
  <si>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</si>
  <si>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</si>
  <si>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</si>
  <si>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</si>
  <si>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</si>
  <si>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</si>
  <si>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</si>
  <si>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</si>
  <si>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</si>
  <si>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</si>
  <si>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</si>
  <si>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</si>
  <si>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</si>
  <si>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</si>
  <si>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</si>
  <si>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</si>
  <si>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</si>
  <si>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</si>
  <si>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</si>
  <si>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</si>
  <si>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</si>
  <si>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</si>
  <si>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</si>
  <si>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</si>
  <si>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</si>
  <si>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</si>
  <si>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</si>
  <si>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</si>
  <si>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</si>
  <si>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</si>
  <si>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</si>
  <si>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</si>
  <si>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</si>
  <si>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</si>
  <si>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</si>
  <si>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</si>
  <si>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</si>
  <si>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</si>
  <si>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</si>
  <si>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</si>
  <si>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</si>
  <si>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</si>
  <si>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</si>
  <si>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</si>
  <si>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</si>
  <si>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</si>
  <si>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</si>
  <si>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</si>
  <si>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</si>
  <si>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</si>
  <si>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</si>
  <si>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</si>
  <si>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</si>
  <si>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</si>
  <si>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</si>
  <si>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</si>
  <si>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</si>
  <si>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</si>
  <si>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</si>
  <si>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</si>
  <si>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</si>
  <si>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</si>
  <si>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</si>
  <si>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</si>
  <si>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</si>
  <si>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</si>
  <si>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</si>
  <si>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</si>
  <si>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</si>
  <si>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</si>
  <si>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</si>
  <si>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</si>
  <si>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</si>
  <si>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</si>
  <si>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</si>
  <si>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</si>
  <si>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</si>
  <si>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</si>
  <si>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</si>
  <si>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</si>
  <si>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</si>
  <si>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</si>
  <si>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</si>
  <si>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</si>
  <si>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</si>
  <si>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</si>
  <si>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</si>
  <si>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</si>
  <si>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</si>
  <si>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</si>
  <si>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</si>
  <si>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</si>
  <si>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</si>
  <si>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</si>
  <si>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</si>
  <si>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</si>
  <si>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</si>
  <si>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</si>
  <si>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</si>
  <si>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</si>
  <si>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</si>
  <si>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</si>
  <si>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</si>
  <si>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</si>
  <si>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</si>
  <si>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</si>
  <si>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</si>
  <si>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</si>
  <si>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</si>
  <si>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</si>
  <si>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</si>
  <si>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</si>
  <si>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</si>
  <si>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</si>
  <si>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</si>
  <si>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</si>
  <si>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</si>
  <si>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</si>
  <si>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</si>
  <si>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</si>
  <si>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</si>
  <si>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</si>
  <si>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</si>
  <si>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</si>
  <si>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</si>
  <si>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</si>
  <si>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</si>
  <si>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</si>
  <si>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</si>
  <si>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</si>
  <si>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</si>
  <si>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</si>
  <si>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</si>
  <si>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</si>
  <si>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</si>
  <si>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</si>
  <si>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</si>
  <si>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</si>
  <si>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</si>
  <si>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</si>
  <si>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</si>
  <si>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</si>
  <si>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</si>
  <si>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</si>
  <si>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</si>
  <si>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</si>
  <si>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</si>
  <si>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</si>
  <si>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</si>
  <si>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</si>
  <si>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</si>
  <si>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</si>
  <si>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</si>
  <si>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</si>
  <si>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</si>
  <si>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</si>
  <si>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</si>
  <si>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</si>
  <si>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</si>
  <si>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</si>
  <si>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</si>
  <si>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</si>
  <si>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</si>
  <si>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</si>
  <si>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</si>
  <si>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</si>
  <si>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</si>
  <si>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</si>
  <si>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</si>
  <si>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</si>
  <si>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</si>
  <si>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</si>
  <si>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</si>
  <si>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</si>
  <si>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</si>
  <si>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</si>
  <si>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</si>
  <si>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</si>
  <si>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</si>
  <si>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</si>
  <si>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</si>
  <si>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</si>
  <si>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</si>
  <si>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</si>
  <si>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</si>
  <si>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</si>
  <si>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</si>
  <si>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</si>
  <si>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</si>
  <si>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</si>
  <si>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</si>
  <si>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</si>
  <si>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</si>
  <si>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</si>
  <si>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</si>
  <si>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</si>
  <si>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</si>
  <si>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</si>
  <si>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</si>
  <si>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</si>
  <si>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</si>
  <si>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</si>
  <si>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</si>
  <si>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</si>
  <si>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</si>
  <si>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</si>
  <si>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</si>
  <si>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</si>
  <si>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</si>
  <si>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</si>
  <si>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</si>
  <si>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</si>
  <si>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</si>
  <si>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</si>
  <si>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</si>
  <si>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</si>
  <si>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</si>
  <si>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</si>
  <si>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</si>
  <si>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</si>
  <si>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</si>
  <si>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</si>
  <si>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</si>
  <si>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</si>
  <si>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</si>
  <si>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</si>
  <si>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</si>
  <si>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</si>
  <si>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</si>
  <si>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</si>
  <si>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</si>
  <si>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</si>
  <si>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</si>
  <si>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</si>
  <si>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</si>
  <si>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</si>
  <si>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</si>
  <si>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</si>
  <si>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</si>
  <si>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</si>
  <si>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</si>
  <si>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</si>
  <si>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</si>
  <si>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</si>
  <si>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</si>
  <si>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</si>
  <si>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</si>
  <si>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</si>
  <si>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</si>
  <si>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</si>
  <si>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</si>
  <si>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</si>
  <si>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</si>
  <si>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</si>
  <si>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</si>
  <si>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</si>
  <si>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</si>
  <si>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</si>
  <si>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</si>
  <si>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</si>
  <si>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</si>
  <si>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</si>
  <si>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</si>
  <si>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</si>
  <si>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</si>
  <si>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</si>
  <si>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</si>
  <si>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</si>
  <si>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</si>
  <si>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</si>
  <si>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</si>
  <si>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</si>
  <si>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</si>
  <si>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</si>
  <si>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</si>
  <si>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</si>
  <si>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</si>
  <si>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</si>
  <si>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</si>
  <si>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</si>
  <si>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</si>
  <si>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</si>
  <si>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</si>
  <si>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</si>
  <si>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</si>
  <si>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</si>
  <si>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</si>
  <si>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</si>
  <si>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</si>
  <si>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</si>
  <si>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</si>
  <si>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</si>
  <si>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</si>
  <si>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</si>
  <si>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</si>
  <si>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</si>
  <si>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</si>
  <si>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</si>
  <si>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</si>
  <si>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</si>
  <si>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</si>
  <si>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</si>
  <si>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</si>
  <si>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</si>
  <si>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</si>
  <si>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</si>
  <si>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</si>
  <si>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</si>
  <si>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</si>
  <si>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</si>
  <si>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</si>
  <si>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</si>
  <si>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</si>
  <si>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</si>
  <si>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</si>
  <si>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</si>
  <si>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</si>
  <si>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</si>
  <si>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</si>
  <si>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</si>
  <si>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</si>
  <si>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</si>
  <si>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</si>
  <si>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</si>
  <si>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</si>
  <si>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</si>
  <si>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</si>
  <si>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</si>
  <si>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</si>
  <si>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</si>
  <si>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</si>
  <si>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</si>
  <si>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</si>
  <si>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</si>
  <si>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</si>
  <si>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</si>
  <si>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</si>
  <si>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</si>
  <si>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</si>
  <si>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</si>
  <si>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</si>
  <si>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</si>
  <si>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</si>
  <si>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</si>
  <si>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</si>
  <si>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</si>
  <si>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</si>
  <si>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</si>
  <si>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</si>
  <si>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</si>
  <si>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</si>
  <si>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</si>
  <si>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</si>
  <si>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</si>
  <si>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</si>
  <si>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</si>
  <si>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</si>
  <si>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</si>
  <si>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</si>
  <si>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</si>
  <si>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</si>
  <si>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</si>
  <si>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</si>
  <si>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</si>
  <si>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</si>
  <si>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</si>
  <si>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</si>
  <si>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</si>
  <si>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</si>
  <si>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</si>
  <si>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</si>
  <si>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</si>
  <si>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</si>
  <si>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</si>
  <si>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</si>
  <si>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</si>
  <si>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</si>
  <si>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</si>
  <si>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</si>
  <si>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</si>
  <si>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</si>
  <si>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</si>
  <si>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</si>
  <si>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</si>
  <si>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</si>
  <si>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</si>
  <si>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</si>
  <si>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</si>
  <si>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</si>
  <si>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</si>
  <si>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</si>
  <si>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</si>
  <si>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</si>
  <si>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</si>
  <si>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</si>
  <si>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</si>
  <si>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</si>
  <si>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</si>
  <si>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</si>
  <si>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</si>
  <si>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</si>
  <si>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</si>
  <si>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</si>
  <si>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</si>
  <si>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</si>
  <si>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</si>
  <si>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</si>
  <si>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</si>
  <si>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</si>
  <si>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</si>
  <si>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</si>
  <si>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</si>
  <si>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</si>
  <si>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</si>
  <si>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</si>
  <si>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</si>
  <si>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</si>
  <si>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</si>
  <si>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</si>
  <si>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</si>
  <si>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</si>
  <si>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</si>
  <si>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</si>
  <si>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</si>
  <si>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</si>
  <si>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</si>
  <si>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</si>
  <si>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</si>
  <si>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</si>
  <si>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</si>
  <si>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</si>
  <si>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</si>
  <si>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</si>
  <si>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</si>
  <si>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</si>
  <si>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</si>
  <si>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</si>
  <si>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</si>
  <si>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</si>
  <si>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</si>
  <si>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</si>
  <si>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</si>
  <si>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</si>
  <si>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</si>
  <si>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</si>
  <si>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</si>
  <si>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</si>
  <si>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</si>
  <si>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</si>
  <si>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</si>
  <si>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</si>
  <si>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</si>
  <si>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</si>
  <si>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</si>
  <si>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</si>
  <si>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</si>
  <si>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</si>
  <si>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</si>
  <si>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</si>
  <si>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</si>
  <si>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</si>
  <si>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</si>
  <si>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</si>
  <si>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</si>
  <si>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</si>
  <si>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</si>
  <si>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</si>
  <si>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</si>
  <si>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</si>
  <si>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</si>
  <si>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</si>
  <si>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</si>
  <si>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</si>
  <si>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</si>
  <si>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</si>
  <si>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</si>
  <si>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</si>
  <si>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</si>
  <si>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</si>
  <si>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</si>
  <si>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</si>
  <si>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</si>
  <si>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</si>
  <si>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</si>
  <si>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</si>
  <si>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</si>
  <si>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</si>
  <si>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</si>
  <si>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</si>
  <si>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</si>
  <si>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</si>
  <si>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</si>
  <si>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</si>
  <si>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</si>
  <si>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</si>
  <si>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</si>
  <si>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</si>
  <si>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</si>
  <si>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</si>
  <si>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</si>
  <si>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</si>
  <si>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</si>
  <si>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</si>
  <si>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</si>
  <si>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</si>
  <si>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</si>
  <si>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</si>
  <si>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</si>
  <si>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</si>
  <si>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</si>
  <si>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</si>
  <si>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</si>
  <si>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</si>
  <si>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</si>
  <si>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</si>
  <si>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</si>
  <si>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</si>
  <si>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</si>
  <si>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</si>
  <si>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</si>
  <si>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</si>
  <si>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</si>
  <si>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</si>
  <si>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</si>
  <si>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</si>
  <si>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</si>
  <si>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</si>
  <si>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</si>
  <si>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</si>
  <si>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</si>
  <si>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</si>
  <si>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</si>
  <si>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</si>
  <si>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</si>
  <si>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</si>
  <si>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</si>
  <si>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</si>
  <si>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</si>
  <si>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</si>
  <si>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</si>
  <si>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</si>
  <si>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</si>
  <si>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</si>
  <si>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</si>
  <si>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</si>
  <si>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</si>
  <si>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</si>
  <si>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</si>
  <si>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</si>
  <si>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</si>
  <si>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</si>
  <si>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</si>
  <si>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</si>
  <si>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</si>
  <si>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</si>
  <si>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</si>
  <si>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</si>
  <si>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</si>
  <si>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</si>
  <si>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</si>
  <si>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</si>
  <si>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</si>
  <si>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</si>
  <si>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</si>
  <si>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</si>
  <si>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</si>
  <si>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</si>
  <si>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</si>
  <si>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</si>
  <si>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</si>
  <si>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</si>
  <si>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</si>
  <si>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</si>
  <si>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</si>
  <si>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</si>
  <si>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</si>
  <si>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</si>
  <si>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</si>
  <si>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</si>
  <si>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</si>
  <si>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</si>
  <si>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</si>
  <si>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</si>
  <si>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</si>
  <si>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</si>
  <si>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</si>
  <si>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</si>
  <si>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</si>
  <si>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</si>
  <si>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</si>
  <si>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</si>
  <si>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</si>
  <si>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</si>
  <si>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</si>
  <si>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</si>
  <si>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</si>
  <si>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</si>
  <si>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</si>
  <si>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</si>
  <si>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</si>
  <si>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</si>
  <si>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</si>
  <si>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</si>
  <si>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</si>
  <si>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</si>
  <si>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</si>
  <si>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</si>
  <si>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</si>
  <si>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</si>
  <si>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</si>
  <si>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</si>
  <si>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</si>
  <si>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</si>
  <si>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</si>
  <si>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</si>
  <si>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</si>
  <si>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</si>
  <si>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</si>
  <si>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</si>
  <si>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</si>
  <si>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</si>
  <si>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</si>
  <si>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</si>
  <si>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</si>
  <si>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</si>
  <si>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</si>
  <si>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</si>
  <si>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</si>
  <si>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</si>
  <si>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</si>
  <si>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</si>
  <si>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</si>
  <si>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</si>
  <si>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</si>
  <si>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</si>
  <si>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</si>
  <si>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</si>
  <si>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</si>
  <si>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</si>
  <si>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</si>
  <si>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</si>
  <si>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</si>
  <si>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</si>
  <si>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</si>
  <si>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</si>
  <si>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</si>
  <si>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</si>
  <si>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</si>
  <si>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</si>
  <si>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</si>
  <si>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</si>
  <si>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</si>
  <si>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</si>
  <si>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</si>
  <si>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</si>
  <si>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</si>
  <si>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</si>
  <si>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</si>
  <si>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</si>
  <si>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</si>
  <si>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</si>
  <si>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</si>
  <si>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</si>
  <si>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</si>
  <si>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</si>
  <si>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</si>
  <si>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</si>
  <si>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</si>
  <si>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</si>
  <si>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</si>
  <si>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</si>
  <si>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</si>
  <si>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</si>
  <si>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</si>
  <si>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</si>
  <si>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</si>
  <si>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</si>
  <si>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</si>
  <si>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</si>
  <si>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</si>
  <si>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</si>
  <si>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</si>
  <si>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</si>
  <si>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</si>
  <si>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</si>
  <si>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</si>
  <si>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</si>
  <si>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</si>
  <si>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</si>
  <si>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</si>
  <si>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</si>
  <si>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</si>
  <si>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</si>
  <si>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</si>
  <si>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</si>
  <si>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</si>
  <si>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</si>
  <si>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</si>
  <si>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</si>
  <si>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</si>
  <si>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</si>
  <si>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</si>
  <si>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</si>
  <si>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</si>
  <si>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</si>
  <si>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</si>
  <si>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</si>
  <si>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</si>
  <si>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</si>
  <si>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</si>
  <si>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</si>
  <si>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</si>
  <si>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</si>
  <si>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</si>
  <si>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</si>
  <si>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</si>
  <si>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</si>
  <si>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</si>
  <si>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</si>
  <si>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</si>
  <si>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</si>
  <si>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</si>
  <si>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</si>
  <si>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</si>
  <si>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</si>
  <si>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</si>
  <si>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</si>
  <si>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</si>
  <si>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</si>
  <si>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</si>
  <si>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</si>
  <si>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</si>
  <si>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</si>
  <si>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</si>
  <si>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</si>
  <si>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</si>
  <si>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</si>
  <si>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</si>
  <si>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</si>
  <si>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</si>
  <si>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</si>
  <si>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</si>
  <si>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</si>
  <si>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</si>
  <si>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</si>
  <si>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</si>
  <si>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</si>
  <si>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</si>
  <si>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</si>
  <si>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</si>
  <si>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</si>
  <si>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</si>
  <si>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</si>
  <si>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</si>
  <si>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</si>
  <si>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</si>
  <si>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</si>
  <si>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</si>
  <si>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</si>
  <si>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</si>
  <si>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</si>
  <si>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</si>
  <si>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</si>
  <si>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</si>
  <si>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</si>
  <si>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</si>
  <si>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</si>
  <si>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</si>
  <si>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</si>
  <si>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</si>
  <si>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</si>
  <si>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</si>
  <si>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</si>
  <si>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</si>
  <si>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</si>
  <si>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</si>
  <si>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</si>
  <si>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</si>
  <si>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</si>
  <si>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</si>
  <si>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</si>
  <si>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</si>
  <si>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</si>
  <si>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</si>
  <si>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</si>
  <si>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</si>
  <si>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</si>
  <si>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</si>
  <si>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</si>
  <si>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</si>
  <si>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</si>
  <si>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</si>
  <si>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</si>
  <si>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</si>
  <si>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</si>
  <si>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</si>
  <si>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</si>
  <si>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</si>
  <si>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</si>
  <si>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</si>
  <si>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</si>
  <si>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</si>
  <si>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</si>
  <si>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</si>
  <si>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</si>
  <si>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</si>
  <si>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</si>
  <si>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</si>
  <si>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</si>
  <si>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</si>
  <si>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</si>
  <si>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</si>
  <si>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</si>
  <si>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</si>
  <si>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</si>
  <si>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</si>
  <si>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</si>
  <si>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</si>
  <si>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</si>
  <si>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</si>
  <si>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</si>
  <si>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</si>
  <si>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</si>
  <si>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</si>
  <si>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</si>
  <si>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</si>
  <si>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</si>
  <si>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</si>
  <si>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</si>
  <si>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</si>
  <si>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</si>
  <si>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</si>
  <si>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</si>
  <si>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</si>
  <si>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</si>
  <si>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</si>
  <si>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</si>
  <si>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</si>
  <si>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</si>
  <si>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</si>
  <si>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</si>
  <si>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</si>
  <si>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</si>
  <si>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</si>
  <si>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</si>
  <si>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</si>
  <si>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</si>
  <si>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</si>
  <si>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</si>
  <si>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</si>
  <si>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</si>
  <si>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</si>
  <si>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</si>
  <si>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</si>
  <si>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</si>
  <si>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</si>
  <si>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</si>
  <si>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</si>
  <si>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</si>
  <si>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</si>
  <si>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</si>
  <si>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</si>
  <si>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</si>
  <si>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</si>
  <si>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</si>
  <si>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</si>
  <si>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</si>
  <si>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</si>
  <si>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</si>
  <si>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</si>
  <si>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</si>
  <si>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</si>
  <si>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</si>
  <si>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</si>
  <si>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</si>
  <si>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</si>
  <si>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</si>
  <si>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</si>
  <si>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</si>
  <si>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</si>
  <si>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</si>
  <si>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</si>
  <si>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</si>
  <si>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</si>
  <si>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</si>
  <si>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</si>
  <si>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</si>
  <si>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</si>
  <si>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</si>
  <si>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</si>
  <si>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</si>
  <si>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</si>
  <si>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</si>
  <si>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</si>
  <si>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</si>
  <si>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</si>
  <si>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</si>
  <si>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</si>
  <si>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</si>
  <si>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</si>
  <si>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</si>
  <si>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</si>
  <si>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</si>
  <si>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</si>
  <si>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</si>
  <si>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</si>
  <si>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</si>
  <si>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</si>
  <si>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</si>
  <si>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</si>
  <si>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</si>
  <si>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</si>
  <si>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</si>
  <si>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</si>
  <si>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</si>
  <si>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</si>
  <si>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</si>
  <si>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</si>
  <si>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</si>
  <si>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</si>
  <si>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</si>
  <si>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</si>
  <si>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</si>
  <si>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</si>
  <si>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</si>
  <si>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</si>
  <si>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</si>
  <si>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</si>
  <si>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</si>
  <si>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</si>
  <si>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</si>
  <si>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</si>
  <si>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</si>
  <si>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</si>
  <si>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</si>
  <si>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</si>
  <si>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</si>
  <si>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</si>
  <si>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</si>
  <si>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</si>
  <si>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</si>
  <si>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</si>
  <si>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</si>
  <si>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</si>
  <si>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</si>
  <si>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</si>
  <si>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</si>
  <si>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</si>
  <si>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</si>
  <si>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</si>
  <si>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</si>
  <si>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</si>
  <si>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</si>
  <si>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</si>
  <si>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</si>
  <si>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</si>
  <si>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</si>
  <si>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</si>
  <si>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</si>
  <si>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</si>
  <si>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</si>
  <si>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</si>
  <si>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</si>
  <si>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</si>
  <si>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</si>
  <si>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</si>
  <si>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</si>
  <si>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</si>
  <si>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</si>
  <si>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</si>
  <si>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</si>
  <si>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</si>
  <si>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</si>
  <si>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</si>
  <si>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</si>
  <si>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</si>
  <si>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</si>
  <si>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</si>
  <si>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</si>
  <si>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</si>
  <si>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</si>
  <si>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</si>
  <si>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</si>
  <si>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</si>
  <si>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</si>
  <si>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</si>
  <si>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</si>
  <si>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</si>
  <si>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</si>
  <si>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</si>
  <si>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</si>
  <si>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</si>
  <si>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</si>
  <si>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</si>
  <si>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</si>
  <si>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</si>
  <si>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</si>
  <si>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</si>
  <si>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</si>
  <si>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</si>
  <si>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</si>
  <si>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</si>
  <si>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</si>
  <si>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</si>
  <si>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</si>
  <si>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</si>
  <si>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</si>
  <si>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</si>
  <si>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</si>
  <si>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</si>
  <si>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</si>
  <si>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</si>
  <si>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</si>
  <si>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</si>
  <si>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</si>
  <si>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</si>
  <si>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</si>
  <si>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</si>
  <si>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</si>
  <si>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</si>
  <si>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</si>
  <si>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</si>
  <si>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</si>
  <si>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</si>
  <si>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</si>
  <si>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</si>
  <si>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</si>
  <si>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</si>
  <si>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</si>
  <si>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</si>
  <si>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</si>
  <si>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</si>
  <si>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</si>
  <si>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</si>
  <si>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</si>
  <si>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</si>
  <si>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</si>
  <si>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</si>
  <si>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</si>
  <si>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</si>
  <si>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</si>
  <si>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</si>
  <si>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</si>
  <si>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</si>
  <si>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</si>
  <si>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</si>
  <si>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</si>
  <si>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</si>
  <si>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</si>
  <si>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</si>
  <si>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</si>
  <si>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</si>
  <si>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</si>
  <si>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</si>
  <si>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</si>
  <si>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</si>
  <si>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</si>
  <si>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</si>
  <si>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</si>
  <si>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</si>
  <si>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</si>
  <si>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</si>
  <si>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</si>
  <si>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</si>
  <si>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</si>
  <si>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</si>
  <si>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</si>
  <si>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</si>
  <si>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</si>
  <si>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</si>
  <si>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</si>
  <si>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</si>
  <si>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</si>
  <si>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</si>
  <si>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</si>
  <si>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</si>
  <si>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</si>
  <si>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</si>
  <si>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</si>
  <si>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</si>
  <si>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</si>
  <si>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</si>
  <si>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</si>
  <si>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</si>
  <si>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</si>
  <si>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</si>
  <si>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</si>
  <si>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</si>
  <si>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</si>
  <si>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</si>
  <si>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</si>
  <si>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</si>
  <si>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</si>
  <si>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</si>
  <si>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</si>
  <si>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</si>
  <si>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</si>
  <si>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</si>
  <si>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</si>
  <si>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</si>
  <si>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</si>
  <si>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</si>
  <si>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</si>
  <si>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</si>
  <si>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</si>
  <si>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</si>
  <si>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</si>
  <si>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</si>
  <si>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</si>
  <si>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</si>
  <si>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</si>
  <si>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</si>
  <si>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</si>
  <si>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</si>
  <si>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</si>
  <si>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</si>
  <si>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</si>
  <si>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</si>
  <si>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</si>
  <si>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</si>
  <si>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</si>
  <si>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</si>
  <si>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</si>
  <si>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</si>
  <si>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</si>
  <si>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</si>
  <si>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</si>
  <si>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</si>
  <si>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</si>
  <si>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</si>
  <si>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</si>
  <si>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</si>
  <si>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</si>
  <si>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</si>
  <si>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</si>
  <si>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</si>
  <si>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</si>
  <si>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</si>
  <si>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</si>
  <si>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</si>
  <si>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</si>
  <si>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</si>
  <si>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</si>
  <si>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</si>
  <si>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</si>
  <si>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</si>
  <si>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</si>
  <si>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</si>
  <si>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</si>
  <si>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</si>
  <si>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</si>
  <si>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</si>
  <si>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</si>
  <si>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</si>
  <si>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</si>
  <si>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</si>
  <si>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</si>
  <si>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</si>
  <si>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</si>
  <si>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</si>
  <si>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</si>
  <si>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</si>
  <si>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</si>
  <si>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</si>
  <si>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</si>
  <si>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</si>
  <si>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</si>
  <si>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</si>
  <si>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</si>
  <si>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</si>
  <si>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</si>
  <si>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</si>
  <si>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</si>
  <si>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</si>
  <si>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</si>
  <si>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</si>
  <si>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</si>
  <si>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</si>
  <si>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</si>
  <si>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</si>
  <si>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</si>
  <si>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</si>
  <si>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</si>
  <si>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</si>
  <si>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</si>
  <si>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</si>
  <si>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</si>
  <si>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</si>
  <si>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</si>
  <si>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</si>
  <si>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</si>
  <si>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</si>
  <si>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</si>
  <si>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</si>
  <si>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</si>
  <si>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</si>
  <si>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</si>
  <si>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</si>
  <si>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</si>
  <si>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</si>
  <si>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</si>
  <si>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</si>
  <si>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</si>
  <si>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</si>
  <si>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</si>
  <si>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</si>
  <si>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</si>
  <si>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</si>
  <si>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</si>
  <si>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</si>
  <si>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</si>
  <si>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</si>
  <si>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</si>
  <si>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</si>
  <si>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</si>
  <si>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</si>
  <si>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</si>
  <si>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</si>
  <si>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</si>
  <si>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</si>
  <si>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</si>
  <si>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</si>
  <si>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</si>
  <si>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</si>
  <si>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</si>
  <si>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</si>
  <si>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</si>
  <si>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</si>
  <si>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</si>
  <si>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</si>
  <si>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</si>
  <si>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</si>
  <si>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</si>
  <si>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</si>
  <si>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</si>
  <si>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</si>
  <si>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</si>
  <si>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</si>
  <si>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</si>
  <si>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</si>
  <si>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</si>
  <si>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</si>
  <si>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</si>
  <si>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</si>
  <si>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</si>
  <si>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</si>
  <si>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</si>
  <si>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</si>
  <si>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</si>
  <si>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</si>
  <si>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</si>
  <si>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</si>
  <si>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</si>
  <si>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</si>
  <si>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</si>
  <si>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</si>
  <si>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</si>
  <si>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</si>
  <si>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</si>
  <si>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</si>
  <si>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</si>
  <si>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</si>
  <si>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</si>
  <si>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</si>
  <si>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</si>
  <si>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</si>
  <si>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</si>
  <si>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</si>
  <si>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</si>
  <si>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</si>
  <si>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</si>
  <si>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</si>
  <si>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</si>
  <si>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</si>
  <si>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</si>
  <si>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</si>
  <si>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</si>
  <si>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</si>
  <si>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</si>
  <si>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</si>
  <si>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</si>
  <si>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</si>
  <si>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</si>
  <si>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</si>
  <si>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</si>
  <si>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</si>
  <si>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</si>
  <si>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</si>
  <si>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</si>
  <si>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</si>
  <si>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</si>
  <si>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</si>
  <si>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</si>
  <si>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</si>
  <si>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</si>
  <si>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</si>
  <si>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</si>
  <si>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</si>
  <si>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</si>
  <si>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</si>
  <si>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</si>
  <si>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</si>
  <si>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</si>
  <si>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</si>
  <si>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</si>
  <si>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</si>
  <si>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</si>
  <si>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</si>
  <si>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</si>
  <si>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</si>
  <si>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</si>
  <si>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</si>
  <si>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</si>
  <si>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</si>
  <si>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</si>
  <si>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</si>
  <si>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</si>
  <si>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</si>
  <si>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</si>
  <si>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</si>
  <si>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</si>
  <si>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</si>
  <si>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</si>
  <si>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</si>
  <si>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</si>
  <si>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</si>
  <si>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</si>
  <si>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</si>
  <si>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</si>
  <si>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</si>
  <si>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</si>
  <si>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</si>
  <si>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</si>
  <si>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</si>
  <si>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</si>
  <si>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</si>
  <si>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</si>
  <si>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</si>
  <si>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</si>
  <si>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</si>
  <si>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</si>
  <si>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</si>
  <si>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</si>
  <si>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</si>
  <si>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</si>
  <si>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</si>
  <si>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</si>
  <si>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</si>
  <si>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</si>
  <si>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</si>
  <si>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</si>
  <si>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</si>
  <si>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</si>
  <si>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</si>
  <si>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</si>
  <si>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</si>
  <si>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</si>
  <si>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</si>
  <si>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</si>
  <si>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</si>
  <si>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</si>
  <si>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</si>
  <si>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</si>
  <si>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</si>
  <si>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</si>
  <si>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</si>
  <si>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</si>
  <si>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</si>
  <si>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</si>
  <si>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</si>
  <si>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</si>
  <si>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</si>
  <si>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</si>
  <si>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</si>
  <si>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</si>
  <si>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</si>
  <si>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</si>
  <si>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</si>
  <si>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</si>
  <si>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</si>
  <si>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</si>
  <si>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</si>
  <si>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</si>
  <si>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</si>
  <si>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</si>
  <si>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</si>
  <si>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</si>
  <si>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</si>
  <si>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</si>
  <si>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</si>
  <si>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</si>
  <si>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</si>
  <si>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</si>
  <si>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</si>
  <si>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</si>
  <si>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</si>
  <si>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</si>
  <si>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</si>
  <si>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</si>
  <si>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</si>
  <si>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</si>
  <si>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</si>
  <si>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</si>
  <si>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</si>
  <si>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</si>
  <si>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</si>
  <si>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</si>
  <si>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</si>
  <si>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</si>
  <si>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</si>
  <si>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</si>
  <si>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</si>
  <si>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</si>
  <si>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</si>
  <si>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</si>
  <si>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</si>
  <si>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</si>
  <si>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</si>
  <si>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</si>
  <si>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</si>
  <si>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</si>
  <si>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</si>
  <si>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</si>
  <si>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</si>
  <si>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</si>
  <si>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</si>
  <si>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</si>
  <si>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</si>
  <si>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</si>
  <si>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</si>
  <si>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</si>
  <si>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</si>
  <si>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</si>
  <si>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</si>
  <si>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</si>
  <si>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</si>
  <si>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</si>
  <si>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</si>
  <si>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</si>
  <si>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</si>
  <si>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</si>
  <si>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</si>
  <si>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</si>
  <si>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</si>
  <si>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</si>
  <si>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</si>
  <si>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</si>
  <si>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</si>
  <si>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</si>
  <si>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</si>
  <si>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</si>
  <si>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</si>
  <si>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</si>
  <si>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</si>
  <si>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</si>
  <si>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</si>
  <si>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</si>
  <si>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</si>
  <si>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</si>
  <si>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</si>
  <si>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</si>
  <si>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</si>
  <si>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</si>
  <si>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</si>
  <si>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</si>
  <si>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</si>
  <si>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</si>
  <si>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</si>
  <si>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</si>
  <si>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</si>
  <si>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</si>
  <si>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</si>
  <si>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</si>
  <si>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</si>
  <si>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</si>
  <si>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</si>
  <si>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</si>
  <si>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</si>
  <si>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</si>
  <si>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</si>
  <si>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</si>
  <si>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</si>
  <si>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</si>
  <si>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</si>
  <si>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</si>
  <si>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</si>
  <si>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</si>
  <si>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</si>
  <si>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</si>
  <si>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</si>
  <si>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</si>
  <si>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</si>
  <si>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</si>
  <si>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</si>
  <si>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</si>
  <si>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</si>
  <si>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</si>
  <si>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</si>
  <si>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</si>
  <si>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</si>
  <si>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</si>
  <si>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</si>
  <si>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</si>
  <si>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</si>
  <si>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</si>
  <si>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</si>
  <si>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</si>
  <si>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</si>
  <si>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</si>
  <si>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</si>
  <si>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</si>
  <si>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</si>
  <si>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</si>
  <si>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</si>
  <si>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</si>
  <si>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</si>
  <si>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</si>
  <si>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</si>
  <si>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</si>
  <si>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</si>
  <si>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</si>
  <si>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</si>
  <si>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</si>
  <si>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</si>
  <si>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</si>
  <si>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</si>
  <si>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</si>
  <si>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</si>
  <si>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</si>
  <si>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</si>
  <si>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</si>
  <si>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</si>
  <si>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</si>
  <si>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</si>
  <si>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</si>
  <si>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</si>
  <si>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</si>
  <si>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</si>
  <si>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</si>
  <si>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</si>
  <si>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</si>
  <si>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</si>
  <si>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</si>
  <si>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</si>
  <si>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</si>
  <si>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</si>
  <si>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</si>
  <si>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</si>
  <si>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</si>
  <si>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</si>
  <si>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</si>
  <si>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</si>
  <si>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</si>
  <si>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</si>
  <si>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</si>
  <si>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</si>
  <si>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</si>
  <si>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</si>
  <si>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</si>
  <si>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</si>
  <si>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</si>
  <si>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</si>
  <si>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</si>
  <si>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</si>
  <si>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</si>
  <si>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</si>
  <si>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</si>
  <si>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</si>
  <si>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</si>
  <si>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</si>
  <si>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</si>
  <si>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</si>
  <si>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</si>
  <si>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</si>
  <si>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</si>
  <si>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</si>
  <si>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</si>
  <si>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</si>
  <si>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</si>
  <si>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</si>
  <si>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</si>
  <si>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</si>
  <si>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</si>
  <si>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</si>
  <si>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</si>
  <si>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</si>
  <si>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</si>
  <si>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</si>
  <si>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</si>
  <si>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</si>
  <si>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</si>
  <si>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</si>
  <si>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</si>
  <si>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</si>
  <si>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</si>
  <si>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</si>
  <si>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</si>
  <si>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</si>
  <si>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</si>
  <si>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</si>
  <si>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</si>
  <si>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</si>
  <si>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</si>
  <si>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</si>
  <si>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</si>
  <si>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</si>
  <si>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</si>
  <si>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</si>
  <si>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</si>
  <si>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</si>
  <si>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</si>
  <si>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</si>
  <si>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</si>
  <si>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</si>
  <si>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</si>
  <si>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</si>
  <si>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</si>
  <si>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</si>
  <si>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</si>
  <si>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</si>
  <si>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</si>
  <si>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</si>
  <si>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</si>
  <si>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</si>
  <si>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</si>
  <si>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</si>
  <si>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</si>
  <si>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</si>
  <si>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</si>
  <si>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</si>
  <si>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</si>
  <si>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</si>
  <si>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</si>
  <si>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</si>
  <si>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</si>
  <si>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</si>
  <si>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</si>
  <si>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</si>
  <si>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</si>
  <si>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</si>
  <si>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</si>
  <si>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</si>
  <si>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</si>
  <si>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</si>
  <si>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</si>
  <si>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</si>
  <si>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</si>
  <si>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</si>
  <si>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</si>
  <si>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</si>
  <si>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</si>
  <si>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</si>
  <si>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</si>
  <si>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</si>
  <si>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</si>
  <si>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</si>
  <si>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</si>
  <si>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</si>
  <si>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</si>
  <si>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</si>
  <si>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</si>
  <si>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</si>
  <si>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</si>
  <si>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</si>
  <si>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</si>
  <si>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</si>
  <si>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</si>
  <si>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</si>
  <si>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</si>
  <si>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</si>
  <si>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</si>
  <si>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</si>
  <si>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</si>
  <si>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</si>
  <si>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</si>
  <si>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</si>
  <si>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</si>
  <si>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</si>
  <si>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</si>
  <si>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</si>
  <si>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</si>
  <si>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</si>
  <si>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</si>
  <si>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</si>
  <si>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</si>
  <si>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</si>
  <si>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</si>
  <si>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</si>
  <si>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</si>
  <si>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</si>
  <si>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</si>
  <si>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</si>
  <si>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</si>
  <si>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</si>
  <si>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</si>
  <si>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</si>
  <si>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</si>
  <si>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</si>
  <si>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</si>
  <si>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</si>
  <si>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</si>
  <si>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</si>
  <si>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</si>
  <si>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</si>
  <si>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</si>
  <si>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</si>
  <si>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</si>
  <si>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</si>
  <si>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</si>
  <si>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</si>
  <si>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</si>
  <si>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</si>
  <si>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</si>
  <si>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</si>
  <si>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</si>
  <si>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</si>
  <si>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</si>
  <si>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</si>
  <si>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</si>
  <si>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</si>
  <si>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</si>
  <si>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</si>
  <si>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</si>
  <si>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</si>
  <si>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</si>
  <si>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</si>
  <si>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</si>
  <si>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</si>
  <si>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</si>
  <si>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</si>
  <si>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</si>
  <si>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</si>
  <si>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</si>
  <si>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</si>
  <si>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</si>
  <si>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</si>
  <si>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</si>
  <si>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</si>
  <si>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</si>
  <si>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</si>
  <si>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</si>
  <si>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</si>
  <si>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</si>
  <si>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</si>
  <si>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</si>
  <si>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</si>
  <si>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</si>
  <si>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</si>
  <si>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</si>
  <si>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</si>
  <si>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</si>
  <si>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</si>
  <si>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</si>
  <si>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</si>
  <si>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</si>
  <si>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</si>
  <si>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</si>
  <si>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</si>
  <si>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</si>
  <si>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</si>
  <si>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</si>
  <si>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</si>
  <si>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</si>
  <si>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</si>
  <si>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</si>
  <si>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</si>
  <si>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</si>
  <si>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</si>
  <si>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</si>
  <si>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</si>
  <si>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</si>
  <si>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</si>
  <si>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</si>
  <si>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</si>
  <si>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</si>
  <si>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</si>
  <si>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</si>
  <si>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</si>
  <si>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</si>
  <si>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</si>
  <si>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</si>
  <si>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</si>
  <si>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</si>
  <si>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</si>
  <si>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</si>
  <si>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</si>
  <si>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</si>
  <si>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</si>
  <si>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</si>
  <si>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</si>
  <si>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</si>
  <si>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</si>
  <si>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</si>
  <si>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</si>
  <si>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</si>
  <si>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</si>
  <si>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</si>
  <si>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</si>
  <si>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</si>
  <si>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</si>
  <si>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</si>
  <si>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</si>
  <si>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</si>
  <si>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</si>
  <si>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</si>
  <si>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</si>
  <si>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</si>
  <si>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</si>
  <si>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</si>
  <si>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</si>
  <si>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</si>
  <si>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</si>
  <si>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</si>
  <si>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</si>
  <si>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</si>
  <si>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</si>
  <si>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</si>
  <si>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</si>
  <si>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</si>
  <si>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</si>
  <si>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</si>
  <si>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</si>
  <si>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</si>
  <si>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</si>
  <si>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</si>
  <si>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</si>
  <si>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</si>
  <si>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</si>
  <si>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</si>
  <si>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</si>
  <si>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</si>
  <si>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</si>
  <si>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</si>
  <si>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</si>
  <si>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</si>
  <si>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</si>
  <si>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</si>
  <si>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</si>
  <si>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</si>
  <si>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</si>
  <si>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</si>
  <si>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</si>
  <si>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</si>
  <si>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</si>
  <si>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</si>
  <si>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</si>
  <si>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</si>
  <si>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</si>
  <si>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</si>
  <si>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</si>
  <si>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</si>
  <si>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</si>
  <si>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</si>
  <si>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</si>
  <si>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</si>
  <si>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</si>
  <si>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</si>
  <si>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</si>
  <si>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</si>
  <si>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</si>
  <si>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</si>
  <si>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</si>
  <si>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</si>
  <si>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</si>
  <si>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</si>
  <si>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</si>
  <si>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</si>
  <si>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</si>
  <si>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</si>
  <si>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</si>
  <si>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</si>
  <si>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</si>
  <si>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</si>
  <si>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</si>
  <si>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</si>
  <si>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</si>
  <si>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</si>
  <si>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</si>
  <si>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</si>
  <si>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</si>
  <si>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</si>
  <si>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</si>
  <si>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</si>
  <si>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</si>
  <si>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</si>
  <si>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</si>
  <si>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</si>
  <si>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</si>
  <si>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</si>
  <si>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</si>
  <si>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</si>
  <si>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</si>
  <si>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</si>
  <si>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</si>
  <si>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</si>
  <si>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</si>
  <si>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</si>
  <si>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</si>
  <si>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</si>
  <si>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</si>
  <si>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</si>
  <si>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</si>
  <si>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</si>
  <si>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</si>
  <si>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</si>
  <si>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</si>
  <si>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</si>
  <si>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</si>
  <si>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</si>
  <si>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</si>
  <si>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</si>
  <si>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</si>
  <si>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</si>
  <si>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</si>
  <si>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</si>
  <si>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</si>
  <si>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</si>
  <si>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</si>
  <si>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</si>
  <si>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</si>
  <si>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</si>
  <si>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</si>
  <si>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</si>
  <si>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</si>
  <si>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</si>
  <si>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</si>
  <si>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</si>
  <si>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</si>
  <si>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</si>
  <si>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</si>
  <si>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</si>
  <si>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</si>
  <si>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</si>
  <si>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</si>
  <si>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</si>
  <si>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</si>
  <si>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</si>
  <si>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</si>
  <si>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</si>
  <si>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</si>
  <si>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</si>
  <si>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</si>
  <si>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</si>
  <si>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</si>
  <si>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</si>
  <si>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</si>
  <si>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</si>
  <si>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</si>
  <si>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</si>
  <si>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</si>
  <si>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</si>
  <si>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</si>
  <si>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</si>
  <si>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</si>
  <si>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</si>
  <si>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</si>
  <si>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</si>
  <si>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</si>
  <si>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</si>
  <si>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</si>
  <si>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</si>
  <si>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</si>
  <si>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</si>
  <si>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</si>
  <si>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</si>
  <si>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</si>
  <si>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</si>
  <si>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</si>
  <si>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</si>
  <si>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</si>
  <si>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</si>
  <si>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</si>
  <si>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</si>
  <si>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</si>
  <si>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</si>
  <si>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</si>
  <si>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</si>
  <si>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</si>
  <si>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</si>
  <si>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</si>
  <si>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</si>
  <si>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</si>
  <si>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</si>
  <si>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</si>
  <si>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</si>
  <si>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</si>
  <si>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</si>
  <si>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</si>
  <si>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</si>
  <si>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</si>
  <si>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</si>
  <si>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</si>
  <si>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</si>
  <si>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</si>
  <si>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</si>
  <si>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</si>
  <si>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</si>
  <si>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</si>
  <si>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</si>
  <si>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</si>
  <si>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</si>
  <si>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</si>
  <si>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</si>
  <si>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</si>
  <si>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</si>
  <si>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</si>
  <si>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</si>
  <si>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</si>
  <si>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</si>
  <si>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</si>
  <si>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</si>
  <si>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</si>
  <si>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</si>
  <si>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</si>
  <si>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</si>
  <si>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</si>
  <si>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</si>
  <si>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</si>
  <si>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</si>
  <si>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</si>
  <si>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</si>
  <si>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</si>
  <si>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</si>
  <si>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</si>
  <si>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</si>
  <si>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</si>
  <si>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</si>
  <si>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</si>
  <si>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</si>
  <si>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</si>
  <si>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</si>
  <si>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</si>
  <si>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</si>
  <si>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</si>
  <si>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</si>
  <si>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</si>
  <si>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</si>
  <si>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</si>
  <si>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</si>
  <si>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</si>
  <si>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</si>
  <si>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</si>
  <si>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</si>
  <si>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</si>
  <si>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</si>
  <si>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</si>
  <si>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</si>
  <si>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</si>
  <si>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</si>
  <si>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</si>
  <si>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</si>
  <si>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</si>
  <si>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</si>
  <si>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</si>
  <si>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</si>
  <si>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</si>
  <si>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</si>
  <si>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</si>
  <si>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</si>
  <si>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</si>
  <si>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</si>
  <si>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</si>
  <si>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</si>
  <si>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</si>
  <si>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</si>
  <si>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</si>
  <si>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</si>
  <si>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</si>
  <si>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</si>
  <si>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</si>
  <si>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</si>
  <si>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</si>
  <si>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</si>
  <si>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</si>
  <si>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</si>
  <si>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</si>
  <si>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</si>
  <si>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</si>
  <si>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</si>
  <si>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</si>
  <si>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</si>
  <si>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</si>
  <si>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</si>
  <si>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</si>
  <si>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</si>
  <si>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</si>
  <si>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</si>
  <si>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</si>
  <si>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</si>
  <si>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</si>
  <si>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</si>
  <si>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</si>
  <si>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</si>
  <si>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</si>
  <si>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</si>
  <si>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</si>
  <si>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</si>
  <si>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</si>
  <si>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</si>
  <si>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</si>
  <si>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</si>
  <si>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</si>
  <si>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</si>
  <si>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</si>
  <si>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</si>
  <si>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</si>
  <si>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</si>
  <si>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</si>
  <si>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</si>
  <si>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</si>
  <si>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</si>
  <si>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</si>
  <si>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</si>
  <si>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</si>
  <si>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</si>
  <si>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</si>
  <si>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</si>
  <si>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</si>
  <si>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</si>
  <si>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</si>
  <si>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</si>
  <si>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</si>
  <si>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</si>
  <si>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</si>
  <si>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</si>
  <si>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</si>
  <si>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</si>
  <si>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</si>
  <si>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</si>
  <si>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</si>
  <si>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</si>
  <si>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</si>
  <si>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</si>
  <si>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</si>
  <si>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</si>
  <si>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</si>
  <si>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</si>
  <si>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</si>
  <si>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</si>
  <si>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</si>
  <si>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</si>
  <si>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</si>
  <si>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</si>
  <si>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</si>
  <si>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</si>
  <si>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</si>
  <si>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</si>
  <si>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</si>
  <si>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</si>
  <si>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</si>
  <si>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</si>
  <si>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</si>
  <si>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</si>
  <si>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</si>
  <si>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</si>
  <si>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</si>
  <si>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</si>
  <si>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</si>
  <si>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</si>
  <si>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</si>
  <si>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</si>
  <si>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</si>
  <si>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</si>
  <si>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</si>
  <si>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</si>
  <si>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</si>
  <si>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</si>
  <si>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</si>
  <si>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</si>
  <si>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</si>
  <si>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</si>
  <si>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</si>
  <si>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</si>
  <si>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</si>
  <si>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</si>
  <si>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</si>
  <si>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</si>
  <si>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</si>
  <si>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</si>
  <si>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</si>
  <si>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</si>
  <si>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</si>
  <si>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</si>
  <si>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</si>
  <si>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</si>
  <si>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</si>
  <si>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</si>
  <si>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</si>
  <si>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</si>
  <si>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</si>
  <si>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</si>
  <si>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</si>
  <si>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</si>
  <si>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</si>
  <si>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</si>
  <si>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</si>
  <si>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</si>
  <si>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</si>
  <si>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</si>
  <si>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</si>
  <si>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</si>
  <si>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</si>
  <si>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</si>
  <si>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</si>
  <si>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</si>
  <si>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</si>
  <si>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</si>
  <si>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</si>
  <si>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</si>
  <si>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</si>
  <si>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</si>
  <si>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</si>
  <si>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</si>
  <si>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</si>
  <si>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</si>
  <si>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</si>
  <si>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</si>
  <si>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</si>
  <si>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</si>
  <si>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</si>
  <si>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</si>
  <si>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</si>
  <si>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</si>
  <si>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</si>
  <si>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</si>
  <si>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</si>
  <si>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</si>
  <si>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</si>
  <si>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</si>
  <si>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</si>
  <si>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</si>
  <si>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</si>
  <si>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</si>
  <si>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</si>
  <si>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</si>
  <si>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</si>
  <si>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</si>
  <si>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</si>
  <si>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</si>
  <si>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</si>
  <si>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</si>
  <si>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</si>
  <si>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</si>
  <si>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</si>
  <si>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</si>
  <si>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</si>
  <si>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</si>
  <si>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</si>
  <si>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</si>
  <si>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</si>
  <si>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</si>
  <si>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</si>
  <si>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</si>
  <si>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</si>
  <si>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</si>
  <si>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</si>
  <si>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</si>
  <si>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</si>
  <si>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</si>
  <si>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</si>
  <si>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</si>
  <si>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</si>
  <si>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</si>
  <si>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</si>
  <si>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</si>
  <si>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</si>
  <si>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</si>
  <si>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</si>
  <si>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</si>
  <si>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</si>
  <si>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</si>
  <si>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</si>
  <si>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</si>
  <si>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</si>
  <si>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</si>
  <si>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</si>
  <si>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</si>
  <si>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</si>
  <si>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</si>
  <si>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</si>
  <si>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</si>
  <si>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</si>
  <si>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</si>
  <si>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</si>
  <si>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</si>
  <si>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</si>
  <si>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</si>
  <si>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</si>
  <si>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</si>
  <si>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</si>
  <si>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</si>
  <si>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</si>
  <si>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</si>
  <si>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</si>
  <si>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</si>
  <si>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</si>
  <si>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</si>
  <si>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</si>
  <si>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</si>
  <si>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</si>
  <si>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</si>
  <si>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</si>
  <si>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</si>
  <si>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</si>
  <si>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</si>
  <si>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</si>
  <si>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</si>
  <si>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</si>
  <si>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</si>
  <si>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</si>
  <si>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</si>
  <si>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</si>
  <si>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</si>
  <si>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</si>
  <si>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</si>
  <si>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</si>
  <si>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</si>
  <si>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</si>
  <si>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</si>
  <si>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</si>
  <si>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</si>
  <si>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</si>
  <si>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</si>
  <si>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</si>
  <si>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</si>
  <si>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</si>
  <si>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</si>
  <si>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</si>
  <si>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</si>
  <si>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</si>
  <si>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</si>
  <si>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</si>
  <si>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</si>
  <si>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</si>
  <si>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</si>
  <si>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</si>
  <si>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</si>
  <si>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</si>
  <si>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</si>
  <si>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</si>
  <si>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</si>
  <si>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</si>
  <si>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</si>
  <si>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</si>
  <si>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</si>
  <si>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</si>
  <si>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</si>
  <si>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</si>
  <si>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</si>
  <si>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</si>
  <si>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</si>
  <si>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</si>
  <si>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</si>
  <si>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</si>
  <si>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</si>
  <si>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</si>
  <si>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</si>
  <si>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</si>
  <si>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</si>
  <si>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</si>
  <si>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</si>
  <si>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</si>
  <si>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</si>
  <si>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</si>
  <si>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</si>
  <si>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</si>
  <si>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</si>
  <si>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</si>
  <si>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</si>
  <si>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</si>
  <si>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</si>
  <si>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</si>
  <si>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</si>
  <si>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</si>
  <si>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</si>
  <si>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</si>
  <si>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</si>
  <si>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</si>
  <si>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</si>
  <si>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</si>
  <si>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</si>
  <si>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</si>
  <si>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</si>
  <si>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</si>
  <si>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</si>
  <si>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</si>
  <si>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</si>
  <si>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</si>
  <si>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</si>
  <si>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</si>
  <si>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</si>
  <si>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</si>
  <si>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</si>
  <si>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</si>
  <si>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</si>
  <si>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</si>
  <si>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</si>
  <si>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</si>
  <si>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</si>
  <si>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</si>
  <si>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</si>
  <si>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</si>
  <si>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</si>
  <si>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</si>
  <si>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</si>
  <si>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</si>
  <si>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</si>
  <si>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</si>
  <si>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</si>
  <si>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</si>
  <si>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</si>
  <si>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</si>
  <si>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</si>
  <si>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</si>
  <si>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</si>
  <si>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</si>
  <si>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</si>
  <si>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</si>
  <si>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</si>
  <si>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</si>
  <si>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</si>
  <si>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</si>
  <si>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</si>
  <si>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</si>
  <si>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</si>
  <si>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</si>
  <si>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</si>
  <si>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</si>
  <si>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</si>
  <si>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</si>
  <si>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</si>
  <si>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</si>
  <si>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</si>
  <si>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</si>
  <si>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</si>
  <si>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</si>
  <si>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</si>
  <si>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</si>
  <si>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</si>
  <si>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</si>
  <si>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</si>
  <si>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</si>
  <si>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</si>
  <si>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</si>
  <si>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</si>
  <si>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</si>
  <si>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</si>
  <si>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</si>
  <si>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</si>
  <si>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</si>
  <si>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</si>
  <si>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</si>
  <si>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</si>
  <si>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</si>
  <si>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</si>
  <si>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</si>
  <si>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</si>
  <si>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</si>
  <si>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</si>
  <si>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</si>
  <si>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</si>
  <si>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</si>
  <si>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</si>
  <si>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</si>
  <si>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</si>
  <si>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</si>
  <si>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</si>
  <si>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</si>
  <si>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</si>
  <si>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</si>
  <si>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</si>
  <si>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</si>
  <si>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</si>
  <si>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</si>
  <si>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</si>
  <si>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</si>
  <si>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</si>
  <si>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</si>
  <si>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</si>
  <si>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</si>
  <si>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</si>
  <si>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</si>
  <si>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</si>
  <si>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</si>
  <si>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</si>
  <si>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</si>
  <si>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</si>
  <si>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</si>
  <si>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</si>
  <si>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</si>
  <si>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</si>
  <si>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</si>
  <si>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</si>
  <si>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</si>
  <si>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</si>
  <si>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</si>
  <si>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</si>
  <si>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</si>
  <si>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</si>
  <si>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</si>
  <si>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</si>
  <si>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</si>
  <si>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</si>
  <si>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</si>
  <si>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</si>
  <si>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</si>
  <si>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</si>
  <si>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</si>
  <si>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</si>
  <si>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</si>
  <si>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</si>
  <si>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</si>
  <si>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</si>
  <si>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</si>
  <si>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</si>
  <si>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</si>
  <si>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</si>
  <si>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</si>
  <si>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</si>
  <si>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</si>
  <si>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</si>
  <si>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</si>
  <si>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</si>
  <si>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</si>
  <si>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</si>
  <si>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</si>
  <si>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</si>
  <si>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</si>
  <si>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</si>
  <si>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</si>
  <si>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</si>
  <si>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</si>
  <si>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</si>
  <si>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</si>
  <si>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</si>
  <si>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</si>
  <si>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</si>
  <si>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</si>
  <si>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</si>
  <si>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</si>
  <si>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</si>
  <si>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</si>
  <si>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</si>
  <si>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</si>
  <si>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</si>
  <si>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</si>
  <si>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</si>
  <si>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</si>
  <si>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</si>
  <si>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</si>
  <si>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</si>
  <si>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</si>
  <si>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</si>
  <si>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</si>
  <si>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</si>
  <si>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</si>
  <si>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</si>
  <si>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</si>
  <si>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</si>
  <si>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</si>
  <si>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</si>
  <si>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</si>
  <si>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</si>
  <si>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</si>
  <si>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</si>
  <si>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</si>
  <si>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</si>
  <si>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</si>
  <si>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</si>
  <si>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</si>
  <si>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</si>
  <si>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</si>
  <si>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</si>
  <si>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</si>
  <si>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</si>
  <si>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</si>
  <si>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</si>
  <si>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</si>
  <si>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</si>
  <si>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</si>
  <si>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</si>
  <si>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</si>
  <si>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</si>
  <si>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</si>
  <si>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</si>
  <si>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</si>
  <si>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</si>
  <si>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</si>
  <si>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</si>
  <si>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</si>
  <si>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</si>
  <si>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</si>
  <si>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</si>
  <si>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</si>
  <si>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</si>
  <si>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</si>
  <si>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</si>
  <si>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</si>
  <si>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</si>
  <si>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</si>
  <si>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</si>
  <si>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</si>
  <si>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</si>
  <si>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</si>
  <si>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</si>
  <si>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</si>
  <si>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</si>
  <si>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</si>
  <si>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</si>
  <si>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</si>
  <si>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</si>
  <si>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</si>
  <si>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</si>
  <si>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</si>
  <si>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</si>
  <si>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</si>
  <si>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</si>
  <si>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</si>
  <si>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</si>
  <si>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</si>
  <si>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</si>
  <si>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</si>
  <si>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</si>
  <si>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</si>
  <si>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</si>
  <si>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</si>
  <si>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</si>
  <si>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</si>
  <si>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</si>
  <si>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</si>
  <si>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</si>
  <si>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</si>
  <si>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</si>
  <si>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</si>
  <si>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</si>
  <si>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</si>
  <si>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</si>
  <si>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</si>
  <si>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</si>
  <si>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</si>
  <si>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</si>
  <si>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</si>
  <si>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</si>
  <si>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</si>
  <si>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</si>
  <si>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</si>
  <si>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</si>
  <si>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</si>
  <si>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</si>
  <si>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</si>
  <si>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</si>
  <si>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</si>
  <si>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</si>
  <si>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</si>
  <si>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</si>
  <si>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</si>
  <si>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</si>
  <si>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</si>
  <si>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</si>
  <si>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</si>
  <si>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</si>
  <si>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</si>
  <si>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</si>
  <si>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</si>
  <si>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</si>
  <si>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</si>
  <si>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</si>
  <si>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</si>
  <si>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</si>
  <si>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</si>
  <si>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</si>
  <si>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</si>
  <si>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</si>
  <si>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</si>
  <si>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</si>
  <si>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</si>
  <si>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</si>
  <si>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</si>
  <si>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</si>
  <si>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</si>
  <si>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</si>
  <si>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</si>
  <si>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</si>
  <si>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</si>
  <si>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</si>
  <si>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</si>
  <si>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</si>
  <si>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</si>
  <si>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</si>
  <si>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</si>
  <si>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</si>
  <si>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</si>
  <si>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</si>
  <si>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</si>
  <si>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</si>
  <si>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</si>
  <si>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</si>
  <si>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</si>
  <si>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</si>
  <si>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</si>
  <si>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</si>
  <si>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</si>
  <si>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</si>
  <si>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</si>
  <si>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</si>
  <si>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</si>
  <si>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</si>
  <si>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</si>
  <si>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</si>
  <si>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</si>
  <si>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</si>
  <si>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</si>
  <si>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</si>
  <si>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</si>
  <si>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</si>
  <si>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</si>
  <si>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</si>
  <si>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</si>
  <si>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</si>
  <si>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</si>
  <si>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</si>
  <si>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</si>
  <si>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</si>
  <si>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</si>
  <si>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</si>
  <si>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</si>
  <si>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</si>
  <si>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</si>
  <si>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</si>
  <si>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</si>
  <si>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</si>
  <si>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</si>
  <si>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</si>
  <si>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</si>
  <si>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</si>
  <si>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</si>
  <si>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</si>
  <si>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</si>
  <si>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</si>
  <si>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</si>
  <si>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</si>
  <si>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</si>
  <si>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</si>
  <si>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</si>
  <si>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</si>
  <si>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</si>
  <si>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</si>
  <si>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</si>
  <si>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</si>
  <si>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</si>
  <si>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</si>
  <si>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</si>
  <si>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</si>
  <si>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</si>
  <si>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</si>
  <si>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</si>
  <si>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</si>
  <si>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</si>
  <si>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</si>
  <si>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</si>
  <si>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</si>
  <si>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</si>
  <si>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</si>
  <si>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</si>
  <si>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</si>
  <si>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</si>
  <si>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</si>
  <si>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</si>
  <si>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</si>
  <si>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</si>
  <si>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</si>
  <si>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</si>
  <si>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</si>
  <si>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</si>
  <si>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</si>
  <si>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</si>
  <si>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</si>
  <si>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</si>
  <si>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</si>
  <si>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</si>
  <si>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</si>
  <si>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</si>
  <si>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</si>
  <si>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</si>
  <si>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</si>
  <si>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</si>
  <si>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</si>
  <si>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</si>
  <si>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</si>
  <si>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</si>
  <si>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</si>
  <si>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</si>
  <si>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</si>
  <si>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</si>
  <si>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</si>
  <si>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</si>
  <si>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</si>
  <si>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</si>
  <si>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</si>
  <si>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</si>
  <si>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</si>
  <si>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</si>
  <si>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</si>
  <si>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</si>
  <si>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</si>
  <si>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</si>
  <si>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</si>
  <si>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</si>
  <si>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</si>
  <si>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</si>
  <si>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</si>
  <si>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</si>
  <si>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</si>
  <si>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</si>
  <si>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</si>
  <si>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</si>
  <si>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</si>
  <si>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</si>
  <si>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</si>
  <si>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</si>
  <si>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</si>
  <si>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</si>
  <si>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</si>
  <si>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</si>
  <si>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</si>
  <si>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</si>
  <si>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</si>
  <si>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</si>
  <si>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</si>
  <si>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</si>
  <si>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</si>
  <si>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</si>
  <si>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</si>
  <si>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</si>
  <si>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</si>
  <si>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</si>
  <si>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</si>
  <si>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</si>
  <si>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</si>
  <si>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</si>
  <si>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</si>
  <si>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</si>
  <si>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</si>
  <si>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</si>
  <si>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</si>
  <si>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</si>
  <si>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</si>
  <si>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</si>
  <si>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</si>
  <si>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</si>
  <si>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</si>
  <si>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</si>
  <si>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</si>
  <si>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</si>
  <si>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</si>
  <si>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</si>
  <si>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</si>
  <si>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</si>
  <si>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</si>
  <si>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</si>
  <si>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</si>
  <si>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</si>
  <si>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</si>
  <si>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</si>
  <si>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</si>
  <si>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</si>
  <si>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</si>
  <si>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</si>
  <si>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</si>
  <si>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</si>
  <si>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</si>
  <si>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</si>
  <si>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</si>
  <si>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</si>
  <si>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</si>
  <si>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</si>
  <si>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</si>
  <si>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</si>
  <si>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</si>
  <si>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</si>
  <si>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</si>
  <si>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</si>
  <si>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</si>
  <si>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</si>
  <si>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</si>
  <si>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</si>
  <si>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</si>
  <si>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</si>
  <si>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</si>
  <si>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</si>
  <si>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</si>
  <si>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</si>
  <si>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</si>
  <si>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</si>
  <si>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</si>
  <si>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</si>
  <si>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</si>
  <si>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</si>
  <si>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</si>
  <si>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</si>
  <si>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</si>
  <si>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</si>
  <si>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</si>
  <si>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</si>
  <si>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</si>
  <si>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</si>
  <si>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</si>
  <si>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</si>
  <si>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</si>
  <si>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</si>
  <si>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</si>
  <si>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</si>
  <si>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</si>
  <si>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</si>
  <si>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</si>
  <si>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</si>
  <si>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</si>
  <si>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</si>
  <si>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</si>
  <si>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</si>
  <si>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</si>
  <si>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</si>
  <si>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</si>
  <si>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</si>
  <si>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</si>
  <si>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</si>
  <si>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</si>
  <si>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</si>
  <si>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</si>
  <si>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</si>
  <si>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</si>
  <si>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</si>
  <si>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</si>
  <si>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</si>
  <si>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</si>
  <si>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</si>
  <si>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</si>
  <si>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</si>
  <si>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</si>
  <si>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</si>
  <si>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</si>
  <si>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</si>
  <si>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</si>
  <si>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</si>
  <si>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</si>
  <si>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</si>
  <si>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</si>
  <si>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</si>
  <si>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</si>
  <si>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</si>
  <si>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</si>
  <si>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</si>
  <si>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</si>
  <si>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</si>
  <si>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</si>
  <si>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</si>
  <si>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</si>
  <si>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</si>
  <si>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</si>
  <si>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</si>
  <si>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</si>
  <si>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</si>
  <si>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</si>
  <si>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</si>
  <si>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</si>
  <si>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</si>
  <si>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</si>
  <si>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</si>
  <si>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</si>
  <si>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</si>
  <si>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</si>
  <si>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</si>
  <si>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</si>
  <si>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</si>
  <si>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</si>
  <si>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</si>
  <si>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</si>
  <si>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</si>
  <si>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</si>
  <si>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</si>
  <si>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</si>
  <si>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</si>
  <si>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</si>
  <si>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</si>
  <si>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</si>
  <si>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</si>
  <si>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</si>
  <si>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</si>
  <si>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</si>
  <si>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</si>
  <si>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</si>
  <si>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</si>
  <si>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</si>
  <si>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</si>
  <si>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</si>
  <si>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</si>
  <si>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</si>
  <si>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</si>
  <si>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</si>
  <si>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</si>
  <si>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</si>
  <si>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</si>
  <si>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</si>
  <si>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</si>
  <si>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</si>
  <si>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</si>
  <si>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</si>
  <si>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</si>
  <si>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</si>
  <si>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</si>
  <si>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</si>
  <si>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</si>
  <si>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</si>
  <si>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</si>
  <si>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</si>
  <si>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</si>
  <si>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</si>
  <si>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</si>
  <si>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</si>
  <si>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</si>
  <si>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</si>
  <si>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</si>
  <si>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</si>
  <si>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</si>
  <si>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</si>
  <si>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</si>
  <si>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</si>
  <si>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</si>
  <si>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</si>
  <si>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</si>
  <si>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</si>
  <si>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</si>
  <si>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</si>
  <si>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</si>
  <si>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</si>
  <si>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</si>
  <si>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</si>
  <si>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</si>
  <si>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</si>
  <si>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</si>
  <si>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</si>
  <si>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</si>
  <si>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</si>
  <si>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</si>
  <si>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</si>
  <si>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</si>
  <si>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</si>
  <si>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</si>
  <si>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</si>
  <si>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</si>
  <si>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</si>
  <si>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</si>
  <si>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</si>
  <si>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</si>
  <si>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</si>
  <si>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</si>
  <si>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</si>
  <si>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</si>
  <si>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</si>
  <si>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</si>
  <si>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</si>
  <si>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</si>
  <si>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</si>
  <si>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</si>
  <si>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</si>
  <si>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</si>
  <si>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</si>
  <si>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</si>
  <si>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</si>
  <si>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</si>
  <si>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</si>
  <si>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</si>
  <si>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</si>
  <si>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</si>
  <si>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</si>
  <si>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</si>
  <si>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</si>
  <si>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</si>
  <si>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</si>
  <si>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</si>
  <si>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</si>
  <si>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</si>
  <si>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</si>
  <si>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</si>
  <si>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</si>
  <si>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</si>
  <si>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</si>
  <si>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</si>
  <si>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</si>
  <si>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</si>
  <si>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</si>
  <si>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</si>
  <si>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</si>
  <si>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</si>
  <si>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</si>
  <si>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</si>
  <si>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</si>
  <si>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</si>
  <si>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</si>
  <si>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</si>
  <si>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</si>
  <si>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</si>
  <si>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</si>
  <si>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</si>
  <si>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</si>
  <si>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</si>
  <si>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</si>
  <si>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</si>
  <si>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</si>
  <si>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</si>
  <si>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</si>
  <si>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</si>
  <si>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</si>
  <si>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</si>
  <si>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</si>
  <si>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</si>
  <si>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</si>
  <si>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</si>
  <si>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</si>
  <si>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</si>
  <si>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</si>
  <si>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</si>
  <si>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</si>
  <si>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</si>
  <si>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</si>
  <si>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</si>
  <si>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</si>
  <si>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</si>
  <si>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</si>
  <si>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</si>
  <si>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</si>
  <si>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</si>
  <si>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</si>
  <si>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</si>
  <si>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</si>
  <si>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</si>
  <si>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</si>
  <si>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</si>
  <si>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</si>
  <si>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</si>
  <si>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</si>
  <si>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</si>
  <si>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</si>
  <si>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</si>
  <si>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</si>
  <si>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</si>
  <si>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</si>
  <si>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</si>
  <si>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</si>
  <si>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</si>
  <si>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</si>
  <si>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</si>
  <si>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</si>
  <si>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</si>
  <si>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</si>
  <si>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</si>
  <si>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</si>
  <si>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</si>
  <si>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</si>
  <si>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</si>
  <si>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</si>
  <si>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</si>
  <si>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</si>
  <si>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</si>
  <si>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</si>
  <si>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</si>
  <si>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</si>
  <si>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</si>
  <si>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</si>
  <si>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</si>
  <si>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</si>
  <si>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</si>
  <si>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</si>
  <si>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</si>
  <si>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</si>
  <si>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</si>
  <si>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</si>
  <si>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</si>
  <si>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</si>
  <si>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</si>
  <si>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</si>
  <si>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</si>
  <si>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</si>
  <si>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</si>
  <si>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</si>
  <si>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</si>
  <si>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</si>
  <si>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</si>
  <si>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</si>
  <si>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</si>
  <si>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</si>
  <si>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</si>
  <si>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</si>
  <si>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</si>
  <si>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</si>
  <si>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</si>
  <si>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</si>
  <si>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</si>
  <si>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</si>
  <si>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</si>
  <si>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</si>
  <si>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</si>
  <si>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</si>
  <si>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</si>
  <si>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</si>
  <si>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</si>
  <si>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</si>
  <si>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</si>
  <si>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</si>
  <si>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</si>
  <si>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</si>
  <si>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</si>
  <si>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</si>
  <si>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</si>
  <si>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</si>
  <si>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</si>
  <si>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</si>
  <si>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</si>
  <si>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</si>
  <si>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</si>
  <si>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</si>
  <si>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</si>
  <si>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</si>
  <si>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</si>
  <si>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</si>
  <si>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</si>
  <si>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</si>
  <si>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</si>
  <si>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</si>
  <si>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</si>
  <si>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</si>
  <si>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</si>
  <si>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</si>
  <si>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</si>
  <si>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</si>
  <si>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</si>
  <si>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</si>
  <si>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</si>
  <si>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</si>
  <si>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</si>
  <si>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</si>
  <si>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</si>
  <si>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</si>
  <si>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</si>
  <si>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</si>
  <si>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</si>
  <si>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</si>
  <si>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</si>
  <si>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</si>
  <si>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</si>
  <si>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</si>
  <si>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</si>
  <si>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</si>
  <si>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</si>
  <si>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</si>
  <si>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</si>
  <si>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</si>
  <si>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</si>
  <si>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</si>
  <si>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</si>
  <si>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</si>
  <si>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</si>
  <si>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</si>
  <si>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</si>
  <si>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</si>
  <si>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</si>
  <si>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</si>
  <si>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</si>
  <si>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</si>
  <si>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</si>
  <si>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</si>
  <si>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</si>
  <si>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</si>
  <si>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</si>
  <si>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</si>
  <si>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</si>
  <si>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</si>
  <si>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</si>
  <si>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</si>
  <si>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</si>
  <si>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</si>
  <si>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</si>
  <si>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</si>
  <si>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</si>
  <si>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</si>
  <si>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</si>
  <si>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</si>
  <si>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</si>
  <si>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</si>
  <si>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</si>
  <si>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</si>
  <si>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</si>
  <si>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</si>
  <si>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</si>
  <si>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</si>
  <si>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</si>
  <si>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</si>
  <si>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</si>
  <si>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</si>
  <si>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</si>
  <si>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</si>
  <si>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</si>
  <si>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</si>
  <si>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</si>
  <si>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</si>
  <si>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</si>
  <si>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</si>
  <si>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</si>
  <si>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</si>
  <si>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</si>
  <si>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</si>
  <si>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</si>
  <si>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</si>
  <si>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</si>
  <si>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</si>
  <si>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</si>
  <si>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</si>
  <si>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</si>
  <si>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</si>
  <si>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</si>
  <si>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</si>
  <si>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</si>
  <si>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</si>
  <si>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</si>
  <si>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</si>
  <si>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</si>
  <si>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</si>
  <si>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</si>
  <si>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</si>
  <si>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</si>
  <si>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</si>
  <si>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</si>
  <si>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</si>
  <si>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</si>
  <si>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</si>
  <si>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</si>
  <si>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</si>
  <si>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</si>
  <si>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</si>
  <si>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</si>
  <si>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</si>
  <si>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</si>
  <si>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</si>
  <si>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</si>
  <si>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</si>
  <si>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</si>
  <si>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</si>
  <si>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</si>
  <si>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</si>
  <si>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</si>
  <si>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</si>
  <si>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</si>
  <si>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</si>
  <si>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</si>
  <si>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</si>
  <si>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</si>
  <si>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</si>
  <si>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</si>
  <si>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</si>
  <si>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</si>
  <si>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</si>
  <si>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</si>
  <si>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</si>
  <si>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</si>
  <si>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</si>
  <si>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</si>
  <si>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</si>
  <si>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</si>
  <si>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</si>
  <si>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</si>
  <si>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</si>
  <si>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</si>
  <si>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</si>
  <si>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</si>
  <si>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</si>
  <si>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</si>
  <si>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</si>
  <si>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</si>
  <si>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</si>
  <si>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</si>
  <si>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</si>
  <si>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</si>
  <si>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</si>
  <si>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</si>
  <si>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</si>
  <si>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</si>
  <si>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</si>
  <si>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</si>
  <si>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</si>
  <si>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</si>
  <si>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</si>
  <si>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</si>
  <si>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</si>
  <si>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</si>
  <si>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</si>
  <si>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</si>
  <si>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</si>
  <si>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</si>
  <si>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</si>
  <si>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</si>
  <si>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</si>
  <si>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</si>
  <si>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</si>
  <si>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</si>
  <si>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</si>
  <si>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</si>
  <si>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</si>
  <si>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</si>
  <si>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</si>
  <si>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</si>
  <si>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</si>
  <si>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</si>
  <si>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</si>
  <si>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</si>
  <si>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</si>
  <si>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</si>
  <si>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</si>
  <si>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</si>
  <si>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</si>
  <si>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</si>
  <si>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</si>
  <si>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</si>
  <si>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</si>
  <si>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</si>
  <si>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</si>
  <si>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</si>
  <si>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</si>
  <si>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</si>
  <si>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</si>
  <si>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</si>
  <si>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</si>
  <si>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</si>
  <si>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</si>
  <si>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</si>
  <si>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</si>
  <si>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</si>
  <si>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</si>
  <si>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</si>
  <si>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</si>
  <si>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</si>
  <si>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</si>
  <si>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</si>
  <si>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</si>
  <si>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</si>
  <si>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</si>
  <si>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</si>
  <si>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</si>
  <si>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</si>
  <si>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</si>
  <si>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</si>
  <si>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</si>
  <si>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</si>
  <si>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</si>
  <si>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</si>
  <si>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</si>
  <si>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</si>
  <si>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</si>
  <si>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</si>
  <si>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</si>
  <si>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</si>
  <si>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</si>
  <si>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</si>
  <si>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</si>
  <si>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</si>
  <si>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</si>
  <si>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</si>
  <si>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</si>
  <si>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</si>
  <si>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</si>
  <si>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</si>
  <si>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</si>
  <si>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</si>
  <si>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</si>
  <si>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</si>
  <si>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</si>
  <si>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</si>
  <si>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</si>
  <si>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</si>
  <si>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</si>
  <si>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</si>
  <si>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</si>
  <si>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</si>
  <si>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</si>
  <si>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</si>
  <si>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</si>
  <si>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</si>
  <si>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</si>
  <si>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</si>
  <si>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</si>
  <si>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</si>
  <si>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</si>
  <si>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</si>
  <si>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</si>
  <si>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</si>
  <si>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</si>
  <si>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</si>
  <si>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</si>
  <si>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</si>
  <si>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</si>
  <si>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</si>
  <si>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</si>
  <si>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</si>
  <si>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</si>
  <si>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</si>
  <si>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</si>
  <si>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</si>
  <si>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</si>
  <si>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</si>
  <si>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</si>
  <si>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</si>
  <si>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</si>
  <si>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</si>
  <si>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</si>
  <si>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</si>
  <si>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</si>
  <si>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</si>
  <si>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</si>
  <si>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</si>
  <si>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</si>
  <si>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</si>
  <si>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</si>
  <si>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</si>
  <si>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</si>
  <si>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</si>
  <si>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</si>
  <si>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</si>
  <si>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</si>
  <si>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</si>
  <si>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</si>
  <si>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</si>
  <si>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</si>
  <si>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</si>
  <si>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</si>
  <si>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</si>
  <si>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</si>
  <si>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</si>
  <si>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</si>
  <si>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</si>
  <si>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</si>
  <si>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</si>
  <si>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</si>
  <si>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</si>
  <si>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</si>
  <si>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</si>
  <si>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</si>
  <si>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</si>
  <si>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</si>
  <si>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</si>
  <si>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</si>
  <si>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</si>
  <si>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</si>
  <si>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</si>
  <si>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</si>
  <si>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</si>
  <si>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</si>
  <si>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</si>
  <si>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</si>
  <si>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</si>
  <si>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</si>
  <si>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</si>
  <si>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</si>
  <si>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</si>
  <si>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</si>
  <si>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</si>
  <si>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</si>
  <si>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</si>
  <si>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</si>
  <si>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</si>
  <si>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</si>
  <si>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</si>
  <si>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</si>
  <si>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</si>
  <si>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</si>
  <si>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</si>
  <si>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</si>
  <si>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</si>
  <si>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</si>
  <si>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</si>
  <si>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</si>
  <si>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</si>
  <si>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</si>
  <si>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</si>
  <si>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</si>
  <si>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</si>
  <si>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</si>
  <si>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</si>
  <si>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</si>
  <si>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</si>
  <si>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</si>
  <si>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</si>
  <si>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</si>
  <si>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</si>
  <si>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</si>
  <si>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</si>
  <si>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</si>
  <si>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</si>
  <si>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</si>
  <si>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</si>
  <si>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</si>
  <si>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</si>
  <si>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</si>
  <si>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</si>
  <si>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</si>
  <si>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</si>
  <si>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</si>
  <si>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</si>
  <si>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</si>
  <si>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</si>
  <si>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</si>
  <si>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</si>
  <si>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</si>
  <si>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</si>
  <si>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</si>
  <si>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</si>
  <si>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</si>
  <si>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</si>
  <si>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</si>
  <si>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</si>
  <si>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</si>
  <si>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</si>
  <si>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</si>
  <si>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</si>
  <si>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</si>
  <si>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</si>
  <si>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</si>
  <si>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</si>
  <si>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</si>
  <si>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</si>
  <si>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</si>
  <si>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</si>
  <si>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</si>
  <si>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</si>
  <si>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</si>
  <si>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</si>
  <si>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</si>
  <si>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</si>
  <si>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</si>
  <si>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</si>
  <si>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</si>
  <si>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</si>
  <si>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</si>
  <si>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</si>
  <si>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</si>
  <si>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</si>
  <si>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</si>
  <si>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</si>
  <si>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</si>
  <si>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</si>
  <si>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</si>
  <si>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</si>
  <si>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</si>
  <si>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</si>
  <si>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</si>
  <si>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</si>
  <si>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</si>
  <si>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</si>
  <si>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</si>
  <si>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</si>
  <si>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</si>
  <si>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</si>
  <si>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</si>
  <si>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</si>
  <si>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</si>
  <si>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</si>
  <si>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</si>
  <si>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</si>
  <si>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</si>
  <si>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</si>
  <si>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</si>
  <si>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</si>
  <si>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</si>
  <si>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</si>
  <si>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</si>
  <si>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</si>
  <si>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</si>
  <si>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</si>
  <si>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</si>
  <si>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</si>
  <si>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</si>
  <si>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</si>
  <si>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</si>
  <si>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</si>
  <si>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</si>
  <si>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</si>
  <si>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</si>
  <si>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</si>
  <si>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</si>
  <si>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</si>
  <si>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</si>
  <si>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</si>
  <si>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</si>
  <si>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</si>
  <si>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</si>
  <si>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</si>
  <si>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</si>
  <si>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</si>
  <si>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</si>
  <si>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</si>
  <si>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</si>
  <si>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</si>
  <si>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</si>
  <si>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</si>
  <si>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</si>
  <si>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</si>
  <si>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</si>
  <si>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</si>
  <si>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</si>
  <si>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</si>
  <si>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</si>
  <si>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</si>
  <si>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</si>
  <si>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</si>
  <si>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</si>
  <si>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</si>
  <si>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</si>
  <si>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</si>
  <si>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</si>
  <si>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</si>
  <si>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</si>
  <si>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</si>
  <si>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</si>
  <si>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</si>
  <si>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</si>
  <si>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</si>
  <si>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</si>
  <si>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</si>
  <si>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</si>
  <si>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</si>
  <si>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</si>
  <si>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</si>
  <si>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</si>
  <si>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</si>
  <si>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</si>
  <si>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</si>
  <si>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</si>
  <si>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</si>
  <si>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</si>
  <si>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</si>
  <si>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</si>
  <si>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</si>
  <si>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</si>
  <si>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</si>
  <si>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</si>
  <si>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</si>
  <si>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</si>
  <si>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</si>
  <si>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</si>
  <si>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</si>
  <si>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</si>
  <si>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</si>
  <si>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</si>
  <si>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</si>
  <si>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</si>
  <si>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</si>
  <si>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</si>
  <si>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</si>
  <si>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</si>
  <si>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</si>
  <si>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</si>
  <si>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</si>
  <si>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</si>
  <si>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</si>
  <si>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</si>
  <si>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</si>
  <si>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</si>
  <si>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</si>
  <si>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</si>
  <si>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</si>
  <si>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</si>
  <si>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</si>
  <si>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</si>
  <si>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</si>
  <si>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</si>
  <si>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</si>
  <si>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</si>
  <si>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</si>
  <si>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</si>
  <si>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</si>
  <si>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</si>
  <si>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</si>
  <si>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</si>
  <si>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</si>
  <si>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</si>
  <si>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</si>
  <si>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</si>
  <si>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</si>
  <si>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</si>
  <si>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</si>
  <si>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</si>
  <si>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</si>
  <si>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</si>
  <si>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</si>
  <si>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</si>
  <si>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</si>
  <si>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</si>
  <si>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</si>
  <si>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</si>
  <si>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</si>
  <si>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</si>
  <si>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</si>
  <si>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</si>
  <si>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</si>
  <si>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</si>
  <si>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</si>
  <si>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</si>
  <si>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</si>
  <si>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</si>
  <si>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</si>
  <si>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</si>
  <si>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</si>
  <si>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</si>
  <si>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</si>
  <si>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</si>
  <si>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</si>
  <si>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</si>
  <si>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</si>
  <si>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</si>
  <si>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</si>
  <si>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</si>
  <si>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</si>
  <si>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</si>
  <si>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</si>
  <si>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</si>
  <si>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</si>
  <si>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</si>
  <si>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</si>
  <si>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</si>
  <si>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</si>
  <si>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</si>
  <si>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</si>
  <si>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</si>
  <si>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</si>
  <si>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</si>
  <si>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</si>
  <si>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</si>
  <si>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</si>
  <si>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</si>
  <si>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</si>
  <si>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</si>
  <si>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</si>
  <si>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</si>
  <si>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</si>
  <si>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</si>
  <si>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</si>
  <si>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</si>
  <si>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</si>
  <si>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</si>
  <si>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</si>
  <si>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</si>
  <si>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</si>
  <si>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</si>
  <si>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</si>
  <si>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</si>
  <si>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</si>
  <si>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</si>
  <si>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</si>
  <si>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</si>
  <si>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</si>
  <si>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</si>
  <si>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</si>
  <si>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</si>
  <si>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</si>
  <si>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</si>
  <si>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</si>
  <si>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</si>
  <si>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</si>
  <si>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</si>
  <si>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</si>
  <si>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</si>
  <si>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</si>
  <si>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</si>
  <si>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</si>
  <si>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</si>
  <si>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</si>
  <si>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</si>
  <si>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</si>
  <si>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</si>
  <si>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</si>
  <si>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</si>
  <si>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</si>
  <si>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</si>
  <si>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</si>
  <si>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</si>
  <si>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</si>
  <si>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</si>
  <si>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</si>
  <si>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</si>
  <si>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</si>
  <si>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</si>
  <si>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</si>
  <si>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</si>
  <si>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</si>
  <si>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</si>
  <si>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</si>
  <si>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</si>
  <si>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</si>
  <si>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</si>
  <si>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</si>
  <si>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</si>
  <si>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</si>
  <si>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</si>
  <si>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</si>
  <si>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</si>
  <si>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</si>
  <si>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</si>
  <si>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</si>
  <si>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</si>
  <si>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</si>
  <si>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</si>
  <si>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</si>
  <si>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</si>
  <si>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</si>
  <si>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</si>
  <si>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</si>
  <si>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</si>
  <si>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</si>
  <si>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</si>
  <si>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</si>
  <si>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</si>
  <si>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</si>
  <si>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</si>
  <si>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</si>
  <si>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</si>
  <si>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</si>
  <si>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</si>
  <si>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</si>
  <si>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</si>
  <si>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</si>
  <si>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</si>
  <si>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</si>
  <si>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</si>
  <si>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</si>
  <si>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</si>
  <si>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</si>
  <si>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</si>
  <si>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</si>
  <si>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</si>
  <si>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</si>
  <si>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</si>
  <si>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</si>
  <si>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</si>
  <si>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</si>
  <si>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</si>
  <si>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</si>
  <si>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</si>
  <si>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</si>
  <si>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</si>
  <si>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</si>
  <si>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</si>
  <si>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</si>
  <si>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</si>
  <si>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</si>
  <si>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</si>
  <si>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</si>
  <si>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</si>
  <si>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</si>
  <si>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</si>
  <si>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</si>
  <si>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</si>
  <si>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</si>
  <si>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</si>
  <si>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</si>
  <si>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</si>
  <si>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</si>
  <si>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</si>
  <si>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</si>
  <si>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</si>
  <si>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</si>
  <si>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</si>
  <si>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</si>
  <si>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</si>
  <si>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</si>
  <si>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</si>
  <si>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</si>
  <si>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</si>
  <si>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</si>
  <si>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</si>
  <si>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</si>
  <si>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</si>
  <si>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</si>
  <si>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</si>
  <si>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</si>
  <si>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</si>
  <si>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</si>
  <si>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</si>
  <si>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</si>
  <si>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</si>
  <si>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</si>
  <si>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</si>
  <si>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</si>
  <si>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</si>
  <si>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</si>
  <si>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</si>
  <si>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</si>
  <si>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</si>
  <si>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</si>
  <si>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</si>
  <si>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</si>
  <si>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</si>
  <si>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</si>
  <si>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</si>
  <si>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</si>
  <si>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</si>
  <si>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</si>
  <si>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</si>
  <si>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</si>
  <si>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</si>
  <si>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</si>
  <si>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</si>
  <si>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</si>
  <si>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</si>
  <si>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</si>
  <si>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</si>
  <si>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</si>
  <si>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</si>
  <si>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</si>
  <si>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</si>
  <si>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</si>
  <si>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</si>
  <si>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</si>
  <si>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</si>
  <si>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</si>
  <si>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</si>
  <si>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</si>
  <si>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</si>
  <si>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</si>
  <si>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</si>
  <si>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</si>
  <si>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</si>
  <si>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</si>
  <si>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</si>
  <si>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</si>
  <si>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</si>
  <si>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</si>
  <si>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</si>
  <si>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</si>
  <si>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</si>
  <si>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</si>
  <si>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</si>
  <si>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</si>
  <si>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</si>
  <si>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</si>
  <si>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</si>
  <si>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</si>
  <si>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</si>
  <si>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</si>
  <si>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</si>
  <si>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</si>
  <si>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</si>
  <si>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</si>
  <si>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</si>
  <si>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</si>
  <si>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</si>
  <si>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</si>
  <si>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</si>
  <si>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</si>
  <si>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</si>
  <si>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</si>
  <si>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</si>
  <si>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</si>
  <si>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</si>
  <si>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</si>
  <si>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</si>
  <si>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</si>
  <si>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</si>
  <si>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</si>
  <si>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</si>
  <si>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</si>
  <si>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</si>
  <si>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</si>
  <si>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</si>
  <si>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</si>
  <si>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</si>
  <si>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</si>
  <si>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</si>
  <si>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</si>
  <si>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</si>
  <si>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</si>
  <si>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</si>
  <si>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</si>
  <si>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</si>
  <si>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</si>
  <si>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</si>
  <si>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</si>
  <si>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</si>
  <si>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</si>
  <si>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</si>
  <si>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</si>
  <si>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</si>
  <si>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</si>
  <si>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</si>
  <si>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</si>
  <si>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</si>
  <si>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</si>
  <si>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</si>
  <si>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</si>
  <si>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</si>
  <si>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</si>
  <si>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</si>
  <si>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</si>
  <si>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</si>
  <si>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</si>
  <si>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</si>
  <si>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</si>
  <si>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</si>
  <si>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</si>
  <si>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</si>
  <si>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</si>
  <si>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</si>
  <si>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</si>
  <si>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</si>
  <si>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</si>
  <si>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</si>
  <si>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</si>
  <si>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</si>
  <si>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</si>
  <si>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</si>
  <si>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</si>
  <si>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</si>
  <si>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</si>
  <si>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</si>
  <si>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</si>
  <si>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</si>
  <si>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</si>
  <si>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</si>
  <si>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</si>
  <si>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</si>
  <si>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</si>
  <si>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</si>
  <si>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</si>
  <si>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</si>
  <si>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</si>
  <si>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</si>
  <si>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</si>
  <si>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</si>
  <si>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</si>
  <si>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</si>
  <si>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</si>
  <si>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</si>
  <si>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</si>
  <si>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</si>
  <si>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</si>
  <si>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</si>
  <si>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</si>
  <si>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</si>
  <si>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</si>
  <si>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</si>
  <si>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</si>
  <si>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</si>
  <si>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</si>
  <si>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</si>
  <si>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</si>
  <si>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</si>
  <si>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</si>
  <si>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</si>
  <si>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</si>
  <si>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</si>
  <si>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</si>
  <si>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</si>
  <si>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</si>
  <si>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</si>
  <si>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</si>
  <si>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</si>
  <si>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</si>
  <si>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</si>
  <si>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</si>
  <si>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</si>
  <si>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</si>
  <si>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</si>
  <si>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</si>
  <si>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</si>
  <si>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</si>
  <si>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</si>
  <si>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</si>
  <si>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</si>
  <si>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</si>
  <si>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</si>
  <si>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</si>
  <si>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</si>
  <si>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</si>
  <si>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</si>
  <si>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</si>
  <si>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</si>
  <si>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</si>
  <si>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</si>
  <si>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</si>
  <si>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</si>
  <si>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</si>
  <si>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</si>
  <si>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</si>
  <si>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</si>
  <si>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</si>
  <si>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</si>
  <si>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</si>
  <si>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</si>
  <si>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</si>
  <si>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</si>
  <si>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</si>
  <si>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</si>
  <si>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</si>
  <si>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</si>
  <si>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</si>
  <si>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</si>
  <si>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</si>
  <si>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</si>
  <si>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</si>
  <si>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</si>
  <si>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</si>
  <si>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</si>
  <si>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</si>
  <si>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</si>
  <si>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</si>
  <si>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</si>
  <si>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</si>
  <si>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</si>
  <si>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</si>
  <si>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</si>
  <si>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</si>
  <si>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</si>
  <si>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</si>
  <si>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</si>
  <si>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</si>
  <si>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</si>
  <si>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</si>
  <si>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</si>
  <si>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</si>
  <si>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</si>
  <si>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</si>
  <si>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</si>
  <si>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</si>
  <si>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</si>
  <si>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</si>
  <si>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</si>
  <si>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</si>
  <si>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</si>
  <si>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</si>
  <si>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</si>
  <si>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</si>
  <si>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</si>
  <si>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</si>
  <si>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</si>
  <si>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</si>
  <si>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</si>
  <si>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</si>
  <si>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</si>
  <si>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</si>
  <si>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</si>
  <si>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</si>
  <si>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</si>
  <si>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</si>
  <si>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</si>
  <si>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</si>
  <si>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</si>
  <si>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</si>
  <si>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</si>
  <si>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</si>
  <si>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</si>
  <si>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</si>
  <si>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</si>
  <si>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</si>
  <si>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</si>
  <si>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</si>
  <si>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</si>
  <si>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</si>
  <si>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</si>
  <si>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</si>
  <si>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</si>
  <si>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</si>
  <si>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</si>
  <si>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</si>
  <si>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</si>
  <si>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</si>
  <si>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</si>
  <si>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</si>
  <si>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</si>
  <si>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</si>
  <si>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</si>
  <si>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</si>
  <si>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</si>
  <si>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</si>
  <si>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</si>
  <si>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</si>
  <si>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</si>
  <si>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</si>
  <si>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</si>
  <si>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</si>
  <si>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</si>
  <si>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</si>
  <si>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</si>
  <si>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</si>
  <si>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</si>
  <si>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</si>
  <si>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</si>
  <si>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</si>
  <si>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</si>
  <si>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</si>
  <si>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</si>
  <si>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</si>
  <si>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</si>
  <si>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</si>
  <si>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</si>
  <si>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</si>
  <si>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</si>
  <si>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</si>
  <si>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</si>
  <si>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</si>
  <si>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</si>
  <si>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</si>
  <si>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</si>
  <si>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</si>
  <si>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</si>
  <si>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</si>
  <si>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</si>
  <si>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</si>
  <si>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</si>
  <si>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</si>
  <si>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</si>
  <si>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</si>
  <si>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</si>
  <si>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</si>
  <si>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</si>
  <si>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</si>
  <si>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</si>
  <si>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</si>
  <si>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</si>
  <si>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</si>
  <si>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</si>
  <si>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</si>
  <si>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</si>
  <si>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</si>
  <si>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</si>
  <si>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</si>
  <si>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</si>
  <si>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</si>
  <si>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</si>
  <si>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</si>
  <si>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</si>
  <si>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</si>
  <si>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</si>
  <si>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</si>
  <si>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</si>
  <si>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</si>
  <si>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</si>
  <si>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</si>
  <si>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</si>
  <si>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</si>
  <si>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</si>
  <si>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</si>
  <si>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</si>
  <si>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</si>
  <si>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</si>
  <si>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</si>
  <si>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</si>
  <si>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</si>
  <si>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</si>
  <si>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</si>
  <si>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</si>
  <si>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</si>
  <si>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</si>
  <si>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</si>
  <si>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</si>
  <si>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</si>
  <si>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</si>
  <si>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</si>
  <si>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</si>
  <si>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</si>
  <si>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</si>
  <si>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</si>
  <si>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</si>
  <si>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</si>
  <si>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</si>
  <si>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</si>
  <si>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</si>
  <si>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</si>
  <si>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</si>
  <si>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</si>
  <si>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</si>
  <si>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</si>
  <si>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</si>
  <si>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</si>
  <si>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</si>
  <si>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</si>
  <si>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</si>
  <si>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</si>
  <si>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</si>
  <si>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</si>
  <si>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</si>
  <si>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</si>
  <si>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</si>
  <si>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</si>
  <si>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</si>
  <si>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</si>
  <si>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</si>
  <si>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</si>
  <si>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</si>
  <si>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</si>
  <si>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</si>
  <si>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</si>
  <si>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</si>
  <si>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</si>
  <si>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</si>
  <si>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</si>
  <si>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</si>
  <si>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</si>
  <si>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</si>
  <si>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</si>
  <si>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</si>
  <si>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</si>
  <si>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</si>
  <si>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</si>
  <si>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</si>
  <si>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</si>
  <si>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</si>
  <si>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</si>
  <si>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</si>
  <si>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</si>
  <si>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</si>
  <si>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</si>
  <si>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</si>
  <si>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</si>
  <si>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</si>
  <si>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</si>
  <si>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</si>
  <si>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</si>
  <si>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</si>
  <si>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</si>
  <si>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</si>
  <si>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</si>
  <si>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</si>
  <si>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</si>
  <si>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</si>
  <si>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</si>
  <si>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</si>
  <si>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</si>
  <si>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</si>
  <si>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</si>
  <si>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</si>
  <si>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</si>
  <si>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</si>
  <si>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</si>
  <si>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</si>
  <si>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</si>
  <si>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</si>
  <si>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</si>
  <si>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</si>
  <si>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</si>
  <si>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</si>
  <si>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</si>
  <si>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</si>
  <si>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</si>
  <si>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</si>
  <si>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</si>
  <si>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</si>
  <si>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</si>
  <si>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</si>
  <si>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</si>
  <si>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</si>
  <si>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</si>
  <si>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</si>
  <si>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</si>
  <si>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</si>
  <si>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</si>
  <si>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</si>
  <si>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</si>
  <si>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</si>
  <si>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</si>
  <si>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</si>
  <si>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</si>
  <si>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</si>
  <si>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</si>
  <si>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</si>
  <si>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</si>
  <si>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</si>
  <si>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</si>
  <si>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</si>
  <si>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</si>
  <si>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</si>
  <si>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</si>
  <si>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</si>
  <si>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</si>
  <si>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</si>
  <si>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</si>
  <si>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</si>
  <si>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</si>
  <si>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</si>
  <si>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</si>
  <si>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</si>
  <si>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</si>
  <si>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</si>
  <si>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</si>
  <si>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</si>
  <si>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</si>
  <si>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</si>
  <si>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</si>
  <si>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</si>
  <si>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</si>
  <si>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</si>
  <si>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</si>
  <si>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</si>
  <si>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</si>
  <si>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</si>
  <si>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</si>
  <si>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</si>
  <si>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</si>
  <si>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</si>
  <si>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</si>
  <si>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</si>
  <si>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</si>
  <si>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</si>
  <si>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</si>
  <si>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</si>
  <si>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</si>
  <si>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</si>
  <si>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</si>
  <si>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</si>
  <si>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</si>
  <si>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</si>
  <si>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</si>
  <si>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</si>
  <si>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</si>
  <si>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</si>
  <si>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</si>
  <si>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</si>
  <si>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</si>
  <si>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</si>
  <si>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</si>
  <si>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</si>
  <si>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</si>
  <si>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</si>
  <si>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</si>
  <si>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</si>
  <si>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</si>
  <si>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</si>
  <si>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</si>
  <si>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</si>
  <si>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</si>
  <si>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</si>
  <si>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</si>
  <si>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</si>
  <si>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</si>
  <si>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</si>
  <si>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</si>
  <si>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</si>
  <si>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</si>
  <si>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</si>
  <si>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</si>
  <si>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</si>
  <si>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</si>
  <si>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</si>
  <si>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</si>
  <si>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</si>
  <si>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</si>
  <si>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</si>
  <si>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</si>
  <si>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</si>
  <si>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</si>
  <si>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</si>
  <si>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</si>
  <si>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</si>
  <si>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</si>
  <si>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</si>
  <si>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</si>
  <si>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</si>
  <si>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</si>
  <si>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</si>
  <si>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</si>
  <si>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</si>
  <si>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</si>
  <si>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</si>
  <si>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</si>
  <si>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</si>
  <si>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</si>
  <si>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</si>
  <si>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</si>
  <si>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</si>
  <si>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</si>
  <si>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</si>
  <si>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</si>
  <si>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</si>
  <si>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</si>
  <si>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</si>
  <si>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</si>
  <si>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</si>
  <si>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</si>
  <si>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</si>
  <si>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</si>
  <si>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</si>
  <si>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</si>
  <si>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</si>
  <si>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</si>
  <si>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</si>
  <si>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</si>
  <si>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</si>
  <si>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</si>
  <si>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</si>
  <si>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</si>
  <si>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</si>
  <si>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</si>
  <si>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</si>
  <si>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</si>
  <si>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</si>
  <si>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</si>
  <si>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</si>
  <si>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</si>
  <si>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</si>
  <si>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</si>
  <si>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</si>
  <si>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</si>
  <si>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</si>
  <si>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</si>
  <si>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</si>
  <si>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</si>
  <si>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</si>
  <si>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</si>
  <si>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</si>
  <si>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</si>
  <si>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</si>
  <si>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</si>
  <si>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</si>
  <si>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</si>
  <si>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</si>
  <si>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</si>
  <si>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</si>
  <si>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</si>
  <si>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</si>
  <si>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</si>
  <si>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</si>
  <si>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</si>
  <si>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</si>
  <si>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</si>
  <si>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</si>
  <si>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</si>
  <si>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</si>
  <si>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</si>
  <si>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</si>
  <si>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</si>
  <si>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</si>
  <si>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</si>
  <si>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</si>
  <si>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</si>
  <si>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</si>
  <si>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</si>
  <si>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</si>
  <si>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</si>
  <si>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</si>
  <si>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</si>
  <si>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</si>
  <si>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</si>
  <si>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</si>
  <si>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</si>
  <si>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</si>
  <si>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</si>
  <si>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</si>
  <si>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</si>
  <si>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</si>
  <si>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</si>
  <si>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</si>
  <si>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</si>
  <si>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</si>
  <si>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</si>
  <si>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</si>
  <si>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</si>
  <si>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</si>
  <si>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</si>
  <si>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</si>
  <si>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</si>
  <si>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</si>
  <si>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</si>
  <si>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</si>
  <si>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</si>
  <si>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</si>
  <si>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</si>
  <si>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</si>
  <si>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</si>
  <si>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</si>
  <si>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</si>
  <si>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</si>
  <si>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</si>
  <si>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</si>
  <si>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</si>
  <si>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</si>
  <si>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</si>
  <si>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</si>
  <si>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</si>
  <si>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</si>
  <si>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</si>
  <si>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</si>
  <si>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</si>
  <si>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</si>
  <si>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</si>
  <si>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</si>
  <si>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</si>
  <si>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</si>
  <si>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</si>
  <si>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</si>
  <si>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</si>
  <si>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</si>
  <si>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</si>
  <si>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</si>
  <si>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</si>
  <si>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</si>
  <si>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</si>
  <si>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</si>
  <si>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</si>
  <si>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</si>
  <si>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</si>
  <si>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</si>
  <si>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</si>
  <si>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</si>
  <si>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</si>
  <si>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</si>
  <si>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</si>
  <si>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</si>
  <si>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</si>
  <si>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</si>
  <si>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</si>
  <si>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</si>
  <si>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</si>
  <si>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</si>
  <si>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</si>
  <si>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</si>
  <si>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</si>
  <si>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</si>
  <si>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</si>
  <si>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</si>
  <si>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</si>
  <si>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</si>
  <si>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</si>
  <si>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</si>
  <si>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</si>
  <si>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</si>
  <si>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</si>
  <si>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</si>
  <si>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</si>
  <si>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</si>
  <si>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</si>
  <si>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</si>
  <si>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</si>
  <si>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</si>
  <si>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</si>
  <si>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</si>
  <si>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</si>
  <si>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</si>
  <si>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</si>
  <si>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</si>
  <si>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</si>
  <si>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</si>
  <si>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</si>
  <si>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</si>
  <si>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</si>
  <si>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</si>
  <si>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</si>
  <si>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</si>
  <si>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</si>
  <si>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</si>
  <si>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</si>
  <si>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</si>
  <si>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</si>
  <si>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</si>
  <si>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</si>
  <si>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</si>
  <si>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</si>
  <si>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</si>
  <si>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</si>
  <si>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</si>
  <si>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</si>
  <si>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</si>
  <si>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</si>
  <si>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</si>
  <si>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</si>
  <si>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</si>
  <si>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</si>
  <si>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</si>
  <si>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</si>
  <si>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</si>
  <si>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</si>
  <si>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</si>
  <si>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</si>
  <si>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</si>
  <si>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</si>
  <si>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</si>
  <si>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</si>
  <si>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</si>
  <si>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</si>
  <si>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</si>
  <si>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</si>
  <si>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</si>
  <si>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</si>
  <si>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</si>
  <si>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</si>
  <si>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</si>
  <si>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</si>
  <si>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</si>
  <si>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</si>
  <si>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</si>
  <si>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</si>
  <si>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</si>
  <si>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</si>
  <si>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</si>
  <si>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</si>
  <si>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</si>
  <si>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</si>
  <si>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</si>
  <si>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</si>
  <si>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</si>
  <si>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</si>
  <si>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</si>
  <si>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</si>
  <si>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</si>
  <si>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</si>
  <si>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</si>
  <si>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</si>
  <si>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</si>
  <si>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</si>
  <si>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</si>
  <si>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</si>
  <si>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</si>
  <si>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</si>
  <si>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</si>
  <si>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</si>
  <si>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</si>
  <si>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</si>
  <si>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</si>
  <si>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</si>
  <si>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</si>
  <si>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</si>
  <si>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</si>
  <si>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</si>
  <si>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</si>
  <si>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</si>
  <si>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</si>
  <si>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</si>
  <si>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</si>
  <si>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</si>
  <si>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</si>
  <si>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</si>
  <si>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</si>
  <si>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</si>
  <si>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</si>
  <si>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</si>
  <si>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</si>
  <si>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</si>
  <si>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</si>
  <si>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</si>
  <si>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</si>
  <si>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</si>
  <si>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</si>
  <si>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</si>
  <si>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</si>
  <si>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</si>
  <si>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</si>
  <si>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</si>
  <si>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</si>
  <si>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</si>
  <si>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</si>
  <si>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</si>
  <si>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</si>
  <si>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</si>
  <si>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</si>
  <si>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</si>
  <si>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</si>
  <si>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</si>
  <si>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</si>
  <si>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</si>
  <si>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</si>
  <si>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</si>
  <si>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</si>
  <si>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</si>
  <si>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</si>
  <si>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</si>
  <si>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</si>
  <si>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</si>
  <si>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</si>
  <si>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</si>
  <si>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</si>
  <si>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</si>
  <si>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</si>
  <si>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</si>
  <si>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</si>
  <si>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</si>
  <si>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</si>
  <si>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</si>
  <si>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</si>
  <si>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</si>
  <si>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</si>
  <si>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</si>
  <si>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</si>
  <si>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</si>
  <si>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</si>
  <si>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</si>
  <si>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</si>
  <si>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</si>
  <si>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</si>
  <si>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</si>
  <si>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</si>
  <si>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</si>
  <si>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</si>
  <si>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</si>
  <si>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</si>
  <si>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</si>
  <si>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</si>
  <si>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</si>
  <si>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</si>
  <si>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</si>
  <si>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</si>
  <si>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</si>
  <si>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</si>
  <si>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</si>
  <si>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</si>
  <si>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</si>
  <si>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</si>
  <si>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</si>
  <si>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</si>
  <si>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</si>
  <si>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</si>
  <si>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</si>
  <si>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</si>
  <si>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</si>
  <si>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</si>
  <si>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</si>
  <si>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</si>
  <si>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</si>
  <si>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</si>
  <si>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</si>
  <si>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</si>
  <si>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</si>
  <si>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</si>
  <si>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</si>
  <si>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</si>
  <si>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</si>
  <si>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</si>
  <si>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</si>
  <si>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</si>
  <si>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</si>
  <si>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</si>
  <si>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</si>
  <si>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</si>
  <si>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</si>
  <si>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</si>
  <si>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</si>
  <si>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</si>
  <si>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</si>
  <si>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</si>
  <si>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</si>
  <si>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</si>
  <si>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</si>
  <si>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</si>
  <si>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</si>
  <si>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</si>
  <si>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</si>
  <si>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</si>
  <si>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</si>
  <si>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</si>
  <si>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</si>
  <si>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</si>
  <si>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</si>
  <si>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</si>
  <si>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</si>
  <si>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</si>
  <si>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</si>
  <si>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</si>
  <si>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</si>
  <si>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</si>
  <si>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</si>
  <si>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</si>
  <si>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</si>
  <si>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</si>
  <si>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</si>
  <si>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</si>
  <si>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</si>
  <si>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</si>
  <si>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</si>
  <si>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</si>
  <si>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</si>
  <si>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</si>
  <si>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</si>
  <si>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</si>
  <si>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</si>
  <si>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</si>
  <si>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</si>
  <si>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</si>
  <si>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</si>
  <si>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</si>
  <si>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</si>
  <si>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</si>
  <si>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</si>
  <si>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</si>
  <si>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</si>
  <si>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</si>
  <si>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</si>
  <si>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</si>
  <si>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</si>
  <si>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</si>
  <si>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</si>
  <si>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</si>
  <si>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</si>
  <si>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</si>
  <si>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</si>
  <si>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</si>
  <si>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</si>
  <si>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</si>
  <si>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</si>
  <si>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</si>
  <si>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</si>
  <si>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</si>
  <si>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</si>
  <si>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</si>
  <si>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</si>
  <si>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</si>
  <si>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</si>
  <si>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</si>
  <si>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</si>
  <si>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</si>
  <si>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</si>
  <si>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</si>
  <si>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</si>
  <si>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</si>
  <si>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</si>
  <si>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</si>
  <si>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</si>
  <si>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</si>
  <si>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</si>
  <si>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</si>
  <si>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</si>
  <si>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</si>
  <si>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</si>
  <si>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</si>
  <si>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</si>
  <si>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</si>
  <si>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</si>
  <si>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</si>
  <si>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</si>
  <si>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</si>
  <si>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</si>
  <si>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</si>
  <si>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</si>
  <si>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</si>
  <si>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</si>
  <si>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</si>
  <si>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</si>
  <si>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</si>
  <si>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</si>
  <si>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</si>
  <si>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</si>
  <si>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</si>
  <si>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</si>
  <si>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</si>
  <si>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</si>
  <si>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</si>
  <si>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</si>
  <si>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</si>
  <si>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</si>
  <si>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</si>
  <si>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</si>
  <si>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</si>
  <si>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</si>
  <si>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</si>
  <si>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</si>
  <si>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</si>
  <si>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</si>
  <si>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</si>
  <si>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</si>
  <si>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</si>
  <si>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</si>
  <si>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</si>
  <si>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</si>
  <si>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</si>
  <si>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</si>
  <si>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</si>
  <si>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</si>
  <si>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</si>
  <si>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</si>
  <si>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</si>
  <si>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</si>
  <si>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</si>
  <si>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</si>
  <si>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</si>
  <si>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</si>
  <si>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</si>
  <si>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</si>
  <si>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</si>
  <si>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</si>
  <si>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</si>
  <si>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</si>
  <si>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</si>
  <si>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</si>
  <si>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</si>
  <si>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</si>
  <si>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</si>
  <si>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</si>
  <si>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</si>
  <si>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</si>
  <si>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</si>
  <si>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</si>
  <si>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</si>
  <si>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</si>
  <si>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</si>
  <si>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</si>
  <si>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</si>
  <si>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</si>
  <si>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</si>
  <si>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</si>
  <si>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</si>
  <si>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</si>
  <si>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</si>
  <si>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</si>
  <si>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</si>
  <si>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</si>
  <si>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</si>
  <si>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</si>
  <si>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</si>
  <si>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</si>
  <si>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</si>
  <si>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</si>
  <si>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</si>
  <si>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</si>
  <si>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</si>
  <si>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</si>
  <si>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</si>
  <si>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</si>
  <si>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</si>
  <si>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</si>
  <si>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</si>
  <si>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</si>
  <si>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</si>
  <si>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</si>
  <si>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</si>
  <si>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</si>
  <si>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</si>
  <si>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</si>
  <si>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</si>
  <si>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</si>
  <si>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</si>
  <si>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</si>
  <si>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</si>
  <si>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</si>
  <si>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</si>
  <si>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</si>
  <si>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</si>
  <si>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</si>
  <si>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</si>
  <si>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</si>
  <si>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</si>
  <si>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</si>
  <si>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</si>
  <si>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</si>
  <si>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</si>
  <si>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</si>
  <si>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</si>
  <si>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</si>
  <si>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</si>
  <si>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</si>
  <si>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</si>
  <si>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</si>
  <si>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</si>
  <si>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</si>
  <si>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</si>
  <si>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</si>
  <si>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</si>
  <si>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</si>
  <si>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</si>
  <si>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</si>
  <si>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</si>
  <si>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</si>
  <si>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</si>
  <si>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</si>
  <si>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</si>
  <si>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</si>
  <si>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</si>
  <si>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</si>
  <si>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</si>
  <si>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</si>
  <si>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</si>
  <si>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</si>
  <si>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</si>
  <si>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</si>
  <si>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</si>
  <si>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</si>
  <si>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</si>
  <si>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</si>
  <si>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</si>
  <si>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</si>
  <si>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</si>
  <si>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</si>
  <si>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</si>
  <si>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</si>
  <si>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</si>
  <si>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</si>
  <si>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</si>
  <si>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</si>
  <si>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</si>
  <si>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</si>
  <si>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</si>
  <si>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</si>
  <si>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</si>
  <si>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</si>
  <si>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</si>
  <si>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</si>
  <si>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</si>
  <si>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</si>
  <si>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</si>
  <si>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</si>
  <si>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</si>
  <si>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</si>
  <si>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</si>
  <si>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</si>
  <si>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</si>
  <si>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</si>
  <si>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</si>
  <si>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</si>
  <si>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</si>
  <si>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</si>
  <si>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</si>
  <si>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</si>
  <si>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</si>
  <si>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</si>
  <si>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</si>
  <si>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</si>
  <si>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</si>
  <si>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</si>
  <si>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</si>
  <si>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</si>
  <si>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</si>
  <si>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</si>
  <si>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</si>
  <si>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</si>
  <si>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</si>
  <si>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</si>
  <si>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</si>
  <si>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</si>
  <si>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</si>
  <si>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</si>
  <si>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</si>
  <si>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</si>
  <si>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</si>
  <si>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</si>
  <si>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</si>
  <si>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</si>
  <si>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</si>
  <si>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</si>
  <si>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</si>
  <si>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</si>
  <si>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</si>
  <si>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</si>
  <si>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</si>
  <si>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</si>
  <si>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</si>
  <si>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</si>
  <si>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</si>
  <si>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</si>
  <si>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</si>
  <si>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</si>
  <si>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</si>
  <si>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</si>
  <si>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</si>
  <si>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</si>
  <si>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</si>
  <si>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</si>
  <si>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</si>
  <si>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</si>
  <si>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</si>
  <si>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</si>
  <si>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</si>
  <si>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</si>
  <si>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</si>
  <si>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</si>
  <si>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</si>
  <si>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</si>
  <si>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</si>
  <si>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</si>
  <si>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</si>
  <si>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</si>
  <si>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</si>
  <si>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</si>
  <si>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</si>
  <si>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</si>
  <si>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</si>
  <si>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</si>
  <si>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</si>
  <si>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</si>
  <si>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</si>
  <si>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</si>
  <si>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</si>
  <si>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</si>
  <si>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</si>
  <si>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</si>
  <si>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</si>
  <si>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</si>
  <si>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</si>
  <si>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</si>
  <si>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</si>
  <si>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</si>
  <si>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</si>
  <si>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</si>
  <si>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</si>
  <si>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</si>
  <si>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</si>
  <si>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</si>
  <si>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</si>
  <si>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</si>
  <si>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</si>
  <si>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</si>
  <si>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</si>
  <si>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</si>
  <si>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</si>
  <si>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</si>
  <si>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</si>
  <si>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</si>
  <si>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</si>
  <si>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</si>
  <si>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</si>
  <si>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</si>
  <si>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</si>
  <si>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</si>
  <si>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</si>
  <si>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</si>
  <si>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</si>
  <si>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</si>
  <si>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</si>
  <si>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</si>
  <si>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</si>
  <si>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</si>
  <si>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</si>
  <si>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</si>
  <si>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</si>
  <si>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</si>
  <si>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</si>
  <si>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</si>
  <si>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</si>
  <si>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</si>
  <si>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</si>
  <si>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</si>
  <si>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</si>
  <si>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</si>
  <si>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</si>
  <si>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</si>
  <si>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</si>
  <si>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</si>
  <si>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</si>
  <si>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</si>
  <si>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</si>
  <si>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</si>
  <si>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</si>
  <si>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</si>
  <si>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</si>
  <si>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</si>
  <si>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</si>
  <si>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</si>
  <si>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</si>
  <si>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</si>
  <si>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</si>
  <si>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</si>
  <si>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</si>
  <si>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</si>
  <si>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</si>
  <si>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</si>
  <si>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</si>
  <si>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</si>
  <si>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</si>
  <si>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</si>
  <si>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</si>
  <si>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</si>
  <si>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</si>
  <si>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</si>
  <si>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</si>
  <si>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</si>
  <si>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</si>
  <si>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</si>
  <si>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</si>
  <si>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</si>
  <si>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</si>
  <si>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</si>
  <si>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</si>
  <si>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</si>
  <si>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</si>
  <si>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</si>
  <si>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</si>
  <si>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</si>
  <si>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</si>
  <si>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</si>
  <si>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</si>
  <si>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</si>
  <si>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</si>
  <si>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</si>
  <si>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</si>
  <si>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</si>
  <si>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</si>
  <si>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</si>
  <si>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</si>
  <si>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</si>
  <si>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</si>
  <si>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</si>
  <si>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</si>
  <si>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</si>
  <si>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</si>
  <si>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</si>
  <si>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</si>
  <si>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</si>
  <si>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</si>
  <si>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</si>
  <si>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</si>
  <si>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</si>
  <si>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</si>
  <si>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</si>
  <si>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</si>
  <si>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</si>
  <si>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</si>
  <si>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</si>
  <si>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</si>
  <si>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</si>
  <si>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</si>
  <si>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</si>
  <si>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</si>
  <si>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</si>
  <si>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</si>
  <si>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</si>
  <si>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</si>
  <si>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</si>
  <si>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</si>
  <si>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</si>
  <si>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</si>
  <si>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</si>
  <si>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</si>
  <si>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</si>
  <si>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</si>
  <si>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</si>
  <si>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</si>
  <si>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</si>
  <si>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</si>
  <si>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</si>
  <si>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</si>
  <si>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</si>
  <si>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</si>
  <si>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</si>
  <si>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</si>
  <si>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</si>
  <si>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</si>
  <si>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</si>
  <si>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</si>
  <si>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</si>
  <si>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</si>
  <si>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</si>
  <si>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</si>
  <si>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</si>
  <si>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</si>
  <si>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</si>
  <si>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</si>
  <si>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</si>
  <si>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</si>
  <si>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</si>
  <si>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</si>
  <si>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</si>
  <si>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</si>
  <si>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</si>
  <si>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</si>
  <si>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</si>
  <si>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</si>
  <si>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</si>
  <si>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</si>
  <si>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</si>
  <si>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</si>
  <si>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</si>
  <si>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</si>
  <si>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</si>
  <si>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</si>
  <si>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</si>
  <si>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</si>
  <si>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</si>
  <si>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</si>
  <si>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</si>
  <si>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</si>
  <si>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</si>
  <si>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</si>
  <si>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</si>
  <si>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</si>
  <si>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</si>
  <si>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</si>
  <si>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</si>
  <si>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</si>
  <si>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</si>
  <si>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</si>
  <si>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</si>
  <si>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</si>
  <si>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</si>
  <si>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</si>
  <si>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</si>
  <si>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</si>
  <si>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</si>
  <si>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</si>
  <si>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</si>
  <si>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</si>
  <si>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</si>
  <si>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</si>
  <si>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</si>
  <si>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</si>
  <si>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</si>
  <si>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</si>
  <si>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</si>
  <si>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</si>
  <si>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</si>
  <si>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</si>
  <si>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</si>
  <si>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</si>
  <si>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</si>
  <si>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</si>
  <si>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</si>
  <si>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</si>
  <si>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</si>
  <si>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</si>
  <si>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</si>
  <si>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</si>
  <si>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</si>
  <si>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</si>
  <si>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</si>
  <si>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</si>
  <si>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</si>
  <si>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</si>
  <si>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</si>
  <si>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</si>
  <si>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</si>
  <si>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</si>
  <si>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</si>
  <si>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</si>
  <si>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</si>
  <si>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</si>
  <si>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</si>
  <si>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</si>
  <si>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</si>
  <si>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</si>
  <si>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</si>
  <si>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</si>
  <si>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</si>
  <si>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</si>
  <si>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</si>
  <si>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</si>
  <si>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</si>
  <si>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</si>
  <si>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</si>
  <si>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</si>
  <si>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</si>
  <si>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</si>
  <si>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</si>
  <si>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</si>
  <si>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</si>
  <si>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</si>
  <si>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</si>
  <si>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</si>
  <si>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</si>
  <si>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</si>
  <si>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</si>
  <si>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</si>
  <si>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</si>
  <si>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</si>
  <si>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</si>
  <si>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</si>
  <si>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</si>
  <si>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</si>
  <si>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</si>
  <si>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</si>
  <si>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</si>
  <si>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</si>
  <si>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</si>
  <si>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</si>
  <si>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</si>
  <si>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</si>
  <si>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</si>
  <si>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</si>
  <si>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</si>
  <si>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</si>
  <si>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</si>
  <si>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</si>
  <si>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</si>
  <si>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</si>
  <si>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</si>
  <si>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</si>
  <si>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</si>
  <si>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</si>
  <si>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</si>
  <si>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</si>
  <si>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</si>
  <si>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</si>
  <si>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</si>
  <si>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</si>
  <si>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</si>
  <si>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</si>
  <si>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</si>
  <si>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</si>
  <si>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</si>
  <si>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</si>
  <si>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</si>
  <si>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</si>
  <si>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</si>
  <si>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</si>
  <si>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</si>
  <si>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</si>
  <si>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</si>
  <si>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</si>
  <si>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</si>
  <si>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</si>
  <si>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</si>
  <si>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</si>
  <si>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</si>
  <si>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</si>
  <si>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</si>
  <si>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</si>
  <si>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</si>
  <si>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</si>
  <si>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</si>
  <si>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</si>
  <si>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</si>
  <si>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</si>
  <si>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</si>
  <si>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</si>
  <si>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</si>
  <si>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</si>
  <si>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</si>
  <si>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</si>
  <si>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</si>
  <si>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</si>
  <si>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</si>
  <si>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</si>
  <si>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</si>
  <si>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</si>
  <si>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</si>
  <si>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</si>
  <si>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</si>
  <si>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</si>
  <si>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</si>
  <si>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</si>
  <si>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</si>
  <si>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</si>
  <si>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</si>
  <si>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</si>
  <si>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</si>
  <si>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</si>
  <si>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</si>
  <si>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</si>
  <si>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</si>
  <si>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</si>
  <si>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</si>
  <si>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</si>
  <si>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</si>
  <si>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</si>
  <si>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</si>
  <si>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</si>
  <si>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</si>
  <si>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</si>
  <si>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</si>
  <si>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</si>
  <si>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</si>
  <si>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</si>
  <si>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</si>
  <si>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</si>
  <si>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</si>
  <si>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</si>
  <si>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</si>
  <si>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</si>
  <si>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</si>
  <si>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</si>
  <si>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</si>
  <si>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</si>
  <si>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</si>
  <si>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</si>
  <si>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</si>
  <si>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</si>
  <si>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</si>
  <si>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</si>
  <si>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</si>
  <si>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</si>
  <si>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</si>
  <si>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</si>
  <si>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</si>
  <si>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</si>
  <si>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</si>
  <si>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</si>
  <si>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</si>
  <si>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</si>
  <si>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</si>
  <si>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</si>
  <si>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</si>
  <si>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</si>
  <si>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</si>
  <si>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</si>
  <si>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</si>
  <si>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</si>
  <si>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</si>
  <si>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</si>
  <si>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</si>
  <si>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</si>
  <si>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</si>
  <si>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</si>
  <si>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</si>
  <si>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</si>
  <si>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</si>
  <si>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</si>
  <si>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</si>
  <si>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</si>
  <si>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</si>
  <si>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</si>
  <si>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</si>
  <si>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</si>
  <si>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</si>
  <si>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</si>
  <si>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</si>
  <si>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</si>
  <si>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</si>
  <si>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</si>
  <si>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</si>
  <si>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</si>
  <si>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</si>
  <si>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</si>
  <si>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</si>
  <si>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</si>
  <si>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</si>
  <si>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</si>
  <si>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</si>
  <si>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</si>
  <si>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</si>
  <si>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</si>
  <si>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</si>
  <si>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</si>
  <si>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</si>
  <si>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</si>
  <si>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</si>
  <si>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</si>
  <si>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</si>
  <si>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</si>
  <si>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</si>
  <si>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</si>
  <si>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</si>
  <si>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</si>
  <si>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</si>
  <si>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</si>
  <si>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</si>
  <si>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</si>
  <si>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</si>
  <si>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</si>
  <si>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</si>
  <si>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</si>
  <si>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</si>
  <si>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</si>
  <si>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</si>
  <si>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</si>
  <si>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</si>
  <si>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</si>
  <si>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</si>
  <si>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</si>
  <si>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</si>
  <si>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</si>
  <si>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</si>
  <si>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</si>
  <si>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</si>
  <si>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</si>
  <si>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</si>
  <si>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</si>
  <si>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</si>
  <si>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</si>
  <si>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</si>
  <si>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</si>
  <si>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</si>
  <si>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</si>
  <si>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</si>
  <si>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</si>
  <si>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</si>
  <si>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</si>
  <si>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</si>
  <si>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</si>
  <si>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</si>
  <si>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</si>
  <si>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</si>
  <si>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</si>
  <si>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</si>
  <si>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</si>
  <si>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</si>
  <si>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</si>
  <si>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</si>
  <si>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</si>
  <si>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</si>
  <si>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</si>
  <si>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</si>
  <si>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</si>
  <si>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</si>
  <si>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</si>
  <si>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</si>
  <si>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</si>
  <si>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</si>
  <si>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</si>
  <si>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</si>
  <si>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</si>
  <si>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</si>
  <si>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</si>
  <si>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</si>
  <si>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</si>
  <si>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</si>
  <si>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</si>
  <si>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</si>
  <si>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</si>
  <si>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</si>
  <si>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</si>
  <si>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</si>
  <si>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</si>
  <si>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</si>
  <si>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</si>
  <si>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</si>
  <si>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</si>
  <si>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</si>
  <si>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</si>
  <si>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</si>
  <si>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</si>
  <si>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</si>
  <si>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</si>
  <si>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</si>
  <si>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</si>
  <si>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</si>
  <si>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</si>
  <si>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</si>
  <si>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</si>
  <si>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</si>
  <si>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</si>
  <si>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</si>
  <si>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</si>
  <si>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</si>
  <si>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</si>
  <si>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</si>
  <si>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</si>
  <si>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</si>
  <si>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</si>
  <si>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</si>
  <si>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</si>
  <si>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</si>
  <si>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</si>
  <si>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</si>
  <si>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</si>
  <si>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</si>
  <si>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</si>
  <si>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</si>
  <si>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</si>
  <si>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</si>
  <si>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</si>
  <si>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</si>
  <si>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</si>
  <si>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</si>
  <si>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</si>
  <si>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</si>
  <si>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</si>
  <si>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</si>
  <si>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</si>
  <si>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</si>
  <si>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</si>
  <si>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</si>
  <si>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</si>
  <si>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</si>
  <si>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</si>
  <si>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</si>
  <si>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</si>
  <si>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</si>
  <si>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</si>
  <si>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</si>
  <si>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</si>
  <si>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</si>
  <si>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</si>
  <si>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</si>
  <si>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</si>
  <si>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</si>
  <si>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</si>
  <si>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</si>
  <si>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</si>
  <si>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</si>
  <si>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</si>
  <si>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</si>
  <si>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</si>
  <si>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</si>
  <si>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</si>
  <si>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</si>
  <si>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</si>
  <si>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</si>
  <si>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</si>
  <si>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</si>
  <si>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</si>
  <si>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</si>
  <si>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</si>
  <si>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</si>
  <si>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</si>
  <si>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</si>
  <si>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</si>
  <si>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</si>
  <si>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</si>
  <si>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</si>
  <si>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</si>
  <si>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</si>
  <si>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</si>
  <si>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</si>
  <si>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</si>
  <si>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</si>
  <si>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</si>
  <si>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</si>
  <si>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</si>
  <si>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</si>
  <si>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</si>
  <si>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</si>
  <si>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</si>
  <si>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</si>
  <si>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</si>
  <si>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</si>
  <si>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</si>
  <si>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</si>
  <si>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</si>
  <si>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</si>
  <si>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</si>
  <si>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</si>
  <si>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</si>
  <si>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</si>
  <si>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</si>
  <si>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</si>
  <si>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</si>
  <si>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</si>
  <si>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</si>
  <si>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</si>
  <si>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</si>
  <si>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</si>
  <si>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</si>
  <si>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</si>
  <si>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</si>
  <si>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</si>
  <si>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</si>
  <si>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</si>
  <si>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</si>
  <si>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</si>
  <si>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</si>
  <si>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</si>
  <si>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</si>
  <si>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</si>
  <si>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</si>
  <si>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</si>
  <si>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</si>
  <si>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</si>
  <si>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</si>
  <si>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</si>
  <si>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</si>
  <si>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</si>
  <si>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</si>
  <si>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</si>
  <si>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</si>
  <si>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</si>
  <si>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</si>
  <si>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</si>
  <si>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</si>
  <si>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</si>
  <si>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</si>
  <si>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</si>
  <si>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</si>
  <si>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</si>
  <si>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</si>
  <si>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</si>
  <si>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</si>
  <si>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</si>
  <si>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</si>
  <si>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</si>
  <si>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</si>
  <si>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</si>
  <si>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</si>
  <si>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</si>
  <si>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</si>
  <si>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</si>
  <si>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</si>
  <si>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</si>
  <si>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</si>
  <si>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</si>
  <si>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</si>
  <si>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</si>
  <si>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</si>
  <si>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</si>
  <si>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</si>
  <si>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</si>
  <si>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</si>
  <si>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</si>
  <si>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</si>
  <si>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</si>
  <si>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</si>
  <si>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</si>
  <si>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</si>
  <si>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</si>
  <si>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</si>
  <si>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</si>
  <si>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</si>
  <si>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</si>
  <si>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</si>
  <si>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</si>
  <si>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</si>
  <si>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</si>
  <si>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</si>
  <si>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</si>
  <si>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</si>
  <si>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</si>
  <si>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</si>
  <si>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</si>
  <si>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</si>
  <si>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</si>
  <si>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</si>
  <si>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</si>
  <si>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</si>
  <si>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</si>
  <si>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</si>
  <si>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</si>
  <si>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</si>
  <si>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</si>
  <si>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</si>
  <si>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</si>
  <si>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</si>
  <si>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</si>
  <si>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</si>
  <si>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</si>
  <si>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</si>
  <si>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</si>
  <si>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</si>
  <si>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</si>
  <si>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</si>
  <si>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</si>
  <si>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</si>
  <si>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</si>
  <si>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</si>
  <si>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</si>
  <si>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</si>
  <si>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</si>
  <si>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</si>
  <si>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</si>
  <si>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</si>
  <si>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</si>
  <si>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</si>
  <si>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</si>
  <si>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</si>
  <si>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</si>
  <si>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</si>
  <si>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</si>
  <si>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</si>
  <si>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</si>
  <si>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</si>
  <si>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</si>
  <si>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</si>
  <si>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</si>
  <si>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</si>
  <si>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</si>
  <si>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</si>
  <si>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</si>
  <si>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</si>
  <si>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</si>
  <si>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</si>
  <si>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</si>
  <si>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</si>
  <si>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</si>
  <si>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</si>
  <si>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</si>
  <si>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</si>
  <si>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</si>
  <si>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</si>
  <si>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</si>
  <si>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</si>
  <si>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</si>
  <si>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</si>
  <si>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</si>
  <si>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</si>
  <si>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</si>
  <si>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</si>
  <si>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</si>
  <si>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</si>
  <si>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</si>
  <si>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</si>
  <si>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</si>
  <si>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</si>
  <si>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</si>
  <si>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</si>
  <si>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</si>
  <si>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</si>
  <si>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</si>
  <si>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</si>
  <si>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</si>
  <si>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</si>
  <si>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</si>
  <si>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</si>
  <si>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</si>
  <si>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</si>
  <si>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</si>
  <si>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</si>
  <si>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</si>
  <si>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</si>
  <si>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</si>
  <si>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</si>
  <si>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</si>
  <si>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</si>
  <si>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</si>
  <si>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</si>
  <si>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</si>
  <si>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</si>
  <si>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</si>
  <si>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</si>
  <si>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</si>
  <si>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</si>
  <si>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</si>
  <si>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</si>
  <si>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</si>
  <si>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</si>
  <si>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</si>
  <si>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</si>
  <si>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</si>
  <si>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</si>
  <si>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</si>
  <si>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</si>
  <si>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</si>
  <si>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</si>
  <si>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</si>
  <si>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</si>
  <si>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</si>
  <si>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</si>
  <si>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</si>
  <si>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</si>
  <si>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</si>
  <si>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</si>
  <si>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</si>
  <si>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</si>
  <si>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</si>
  <si>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</si>
  <si>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</si>
  <si>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</si>
  <si>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</si>
  <si>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</si>
  <si>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</si>
  <si>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</si>
  <si>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</si>
  <si>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</si>
  <si>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</si>
  <si>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</si>
  <si>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</si>
  <si>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</si>
  <si>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</si>
  <si>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</si>
  <si>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</si>
  <si>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</si>
  <si>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</si>
  <si>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</si>
  <si>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</si>
  <si>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</si>
  <si>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</si>
  <si>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</si>
  <si>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</si>
  <si>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</si>
  <si>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</si>
  <si>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</si>
  <si>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</si>
  <si>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</si>
  <si>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</si>
  <si>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</si>
  <si>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</si>
  <si>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</si>
  <si>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</si>
  <si>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</si>
  <si>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</si>
  <si>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</si>
  <si>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</si>
  <si>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</si>
  <si>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</si>
  <si>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</si>
  <si>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</si>
  <si>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</si>
  <si>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</si>
  <si>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</si>
  <si>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</si>
  <si>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</si>
  <si>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</si>
  <si>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</si>
  <si>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</si>
  <si>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</si>
  <si>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</si>
  <si>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</si>
  <si>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</si>
  <si>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</si>
  <si>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</si>
  <si>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</si>
  <si>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</si>
  <si>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</si>
  <si>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</si>
  <si>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</si>
  <si>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</si>
  <si>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</si>
  <si>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</si>
  <si>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</si>
  <si>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</si>
  <si>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</si>
  <si>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</si>
  <si>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</si>
  <si>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</si>
  <si>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</si>
  <si>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</si>
  <si>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</si>
  <si>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</si>
  <si>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</si>
  <si>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</si>
  <si>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</si>
  <si>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</si>
  <si>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</si>
  <si>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</si>
  <si>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</si>
  <si>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</si>
  <si>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</si>
  <si>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</si>
  <si>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</si>
  <si>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</si>
  <si>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</si>
  <si>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</si>
  <si>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</si>
  <si>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</si>
  <si>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</si>
  <si>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</si>
  <si>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</si>
  <si>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</si>
  <si>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</si>
  <si>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</si>
  <si>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</si>
  <si>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</si>
  <si>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</si>
  <si>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</si>
  <si>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</si>
  <si>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</si>
  <si>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</si>
  <si>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</si>
  <si>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</si>
  <si>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</si>
  <si>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</si>
  <si>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</si>
  <si>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</si>
  <si>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</si>
  <si>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</si>
  <si>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</si>
  <si>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</si>
  <si>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</si>
  <si>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</si>
  <si>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</si>
  <si>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</si>
  <si>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</si>
  <si>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</si>
  <si>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</si>
  <si>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</si>
  <si>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</si>
  <si>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</si>
  <si>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</si>
  <si>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</si>
  <si>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</si>
  <si>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</si>
  <si>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</si>
  <si>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</si>
  <si>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</si>
  <si>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</si>
  <si>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</si>
  <si>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</si>
  <si>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</si>
  <si>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</si>
  <si>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</si>
  <si>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</si>
  <si>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</si>
  <si>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</si>
  <si>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</si>
  <si>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</si>
  <si>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</si>
  <si>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</si>
  <si>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</si>
  <si>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</si>
  <si>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</si>
  <si>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</si>
  <si>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</si>
  <si>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</si>
  <si>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</si>
  <si>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</si>
  <si>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</si>
  <si>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</si>
  <si>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</si>
  <si>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</si>
  <si>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</si>
  <si>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</si>
  <si>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</si>
  <si>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</si>
  <si>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</si>
  <si>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</si>
  <si>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</si>
  <si>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</si>
  <si>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</si>
  <si>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</si>
  <si>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</si>
  <si>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</si>
  <si>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</si>
  <si>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</si>
  <si>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</si>
  <si>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</si>
  <si>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</si>
  <si>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</si>
  <si>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</si>
  <si>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</si>
  <si>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</si>
  <si>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</si>
  <si>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</si>
  <si>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</si>
  <si>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</si>
  <si>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</si>
  <si>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</si>
  <si>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</si>
  <si>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</si>
  <si>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</si>
  <si>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</si>
  <si>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</si>
  <si>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</si>
  <si>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</si>
  <si>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</si>
  <si>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</si>
  <si>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</si>
  <si>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</si>
  <si>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</si>
  <si>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</si>
  <si>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</si>
  <si>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</si>
  <si>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</si>
  <si>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</si>
  <si>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</si>
  <si>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</si>
  <si>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</si>
  <si>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</si>
  <si>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</si>
  <si>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</si>
  <si>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</si>
  <si>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</si>
  <si>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</si>
  <si>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</si>
  <si>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</si>
  <si>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</si>
  <si>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</si>
  <si>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</si>
  <si>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</si>
  <si>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</si>
  <si>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</si>
  <si>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</si>
  <si>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</si>
  <si>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</si>
  <si>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</si>
  <si>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</si>
  <si>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</si>
  <si>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</si>
  <si>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</si>
  <si>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</si>
  <si>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</si>
  <si>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</si>
  <si>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</si>
  <si>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</si>
  <si>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</si>
  <si>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</si>
  <si>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</si>
  <si>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</si>
  <si>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</si>
  <si>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</si>
  <si>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</si>
  <si>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</si>
  <si>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</si>
  <si>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</si>
  <si>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</si>
  <si>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</si>
  <si>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</si>
  <si>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</si>
  <si>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</si>
  <si>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</si>
  <si>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</si>
  <si>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</si>
  <si>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</si>
  <si>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</si>
  <si>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</si>
  <si>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</si>
  <si>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</si>
  <si>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</si>
  <si>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</si>
  <si>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</si>
  <si>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</si>
  <si>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</si>
  <si>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</si>
  <si>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</si>
  <si>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</si>
  <si>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</si>
  <si>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</si>
  <si>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</si>
  <si>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</si>
  <si>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</si>
  <si>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</si>
  <si>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</si>
  <si>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</si>
  <si>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</si>
  <si>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</si>
  <si>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</si>
  <si>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</si>
  <si>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</si>
  <si>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</si>
  <si>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</si>
  <si>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</si>
  <si>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</si>
  <si>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</si>
  <si>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</si>
  <si>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</si>
  <si>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</si>
  <si>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</si>
  <si>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</si>
  <si>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</si>
  <si>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</si>
  <si>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</si>
  <si>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</si>
  <si>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</si>
  <si>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</si>
  <si>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</si>
  <si>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</si>
  <si>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</si>
  <si>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</si>
  <si>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</si>
  <si>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</si>
  <si>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</si>
  <si>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</si>
  <si>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</si>
  <si>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</si>
  <si>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</si>
  <si>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</si>
  <si>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</si>
  <si>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</si>
  <si>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</si>
  <si>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</si>
  <si>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</si>
  <si>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</si>
  <si>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</si>
  <si>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</si>
  <si>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</si>
  <si>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</si>
  <si>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</si>
  <si>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</si>
  <si>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</si>
  <si>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</si>
  <si>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</si>
  <si>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</si>
  <si>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</si>
  <si>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</si>
  <si>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</si>
  <si>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</si>
  <si>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</si>
  <si>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</si>
  <si>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</si>
  <si>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</si>
  <si>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</si>
  <si>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</si>
  <si>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</si>
  <si>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</si>
  <si>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</si>
  <si>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</si>
  <si>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</si>
  <si>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</si>
  <si>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</si>
  <si>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</si>
  <si>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</si>
  <si>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</si>
  <si>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</si>
  <si>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</si>
  <si>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</si>
  <si>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</si>
  <si>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</si>
  <si>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</si>
  <si>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</si>
  <si>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</si>
  <si>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</si>
  <si>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</si>
  <si>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</si>
  <si>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</si>
  <si>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</si>
  <si>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</si>
  <si>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</si>
  <si>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</si>
  <si>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</si>
  <si>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</si>
  <si>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</si>
  <si>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</si>
  <si>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</si>
  <si>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</si>
  <si>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</si>
  <si>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</si>
  <si>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</si>
  <si>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</si>
  <si>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</si>
  <si>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</si>
  <si>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</si>
  <si>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</si>
  <si>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</si>
  <si>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</si>
  <si>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</si>
  <si>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</si>
  <si>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</si>
  <si>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</si>
  <si>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</si>
  <si>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</si>
  <si>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</si>
  <si>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</si>
  <si>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</si>
  <si>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</si>
  <si>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</si>
  <si>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</si>
  <si>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</si>
  <si>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</si>
  <si>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</si>
  <si>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</si>
  <si>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</si>
  <si>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</si>
  <si>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</si>
  <si>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</si>
  <si>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</si>
  <si>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</si>
  <si>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</si>
  <si>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</si>
  <si>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</si>
  <si>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</si>
  <si>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</si>
  <si>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</si>
  <si>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</si>
  <si>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</si>
  <si>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</si>
  <si>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</si>
  <si>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</si>
  <si>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</si>
  <si>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</si>
  <si>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</si>
  <si>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</si>
  <si>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</si>
  <si>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</si>
  <si>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</si>
  <si>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</si>
  <si>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</si>
  <si>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</si>
  <si>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</si>
  <si>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</si>
  <si>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</si>
  <si>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</si>
  <si>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</si>
  <si>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</si>
  <si>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</si>
  <si>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</si>
  <si>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</si>
  <si>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</si>
  <si>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</si>
  <si>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</si>
  <si>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</si>
  <si>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</si>
  <si>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</si>
  <si>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</si>
  <si>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</si>
  <si>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</si>
  <si>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</si>
  <si>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</si>
  <si>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</si>
  <si>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</si>
  <si>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</si>
  <si>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</si>
  <si>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</si>
  <si>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</si>
  <si>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</si>
  <si>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</si>
  <si>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</si>
  <si>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</si>
  <si>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</si>
  <si>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</si>
  <si>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</si>
  <si>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</si>
  <si>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</si>
  <si>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</si>
  <si>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</si>
  <si>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</si>
  <si>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</si>
  <si>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</si>
  <si>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</si>
  <si>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</si>
  <si>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</si>
  <si>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</si>
  <si>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</si>
  <si>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</si>
  <si>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</si>
  <si>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</si>
  <si>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</si>
  <si>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</si>
  <si>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</si>
  <si>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</si>
  <si>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</si>
  <si>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</si>
  <si>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</si>
  <si>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</si>
  <si>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</si>
  <si>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</si>
  <si>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</si>
  <si>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</si>
  <si>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</si>
  <si>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</si>
  <si>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</si>
  <si>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</si>
  <si>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</si>
  <si>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</si>
  <si>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</si>
  <si>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</si>
  <si>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</si>
  <si>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</si>
  <si>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</si>
  <si>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</si>
  <si>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</si>
  <si>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</si>
  <si>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</si>
  <si>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</si>
  <si>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</si>
  <si>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</si>
  <si>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</si>
  <si>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</si>
  <si>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</si>
  <si>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</si>
  <si>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</si>
  <si>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</si>
  <si>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</si>
  <si>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</si>
  <si>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</si>
  <si>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</si>
  <si>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</si>
  <si>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</si>
  <si>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</si>
  <si>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</si>
  <si>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</si>
  <si>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</si>
  <si>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</si>
  <si>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</si>
  <si>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</si>
  <si>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</si>
  <si>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</si>
  <si>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</si>
  <si>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</si>
  <si>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</si>
  <si>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</si>
  <si>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</si>
  <si>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</si>
  <si>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</si>
  <si>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</si>
  <si>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</si>
  <si>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</si>
  <si>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</si>
  <si>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</si>
  <si>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</si>
  <si>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</si>
  <si>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</si>
  <si>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</si>
  <si>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</si>
  <si>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</si>
  <si>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</si>
  <si>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</si>
  <si>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</si>
  <si>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</si>
  <si>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</si>
  <si>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</si>
  <si>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</si>
  <si>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</si>
  <si>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</si>
  <si>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</si>
  <si>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</si>
  <si>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</si>
  <si>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</si>
  <si>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</si>
  <si>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</si>
  <si>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</si>
  <si>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</si>
  <si>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</si>
  <si>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</si>
  <si>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</si>
  <si>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</si>
  <si>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</si>
  <si>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</si>
  <si>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</si>
  <si>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</si>
  <si>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</si>
  <si>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</si>
  <si>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</si>
  <si>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</si>
  <si>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</si>
  <si>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</si>
  <si>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</si>
  <si>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</si>
  <si>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</si>
  <si>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</si>
  <si>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</si>
  <si>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</si>
  <si>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</si>
  <si>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</si>
  <si>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</si>
  <si>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</si>
  <si>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</si>
  <si>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</si>
  <si>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</si>
  <si>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</si>
  <si>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</si>
  <si>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</si>
  <si>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</si>
  <si>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</si>
  <si>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</si>
  <si>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</si>
  <si>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</si>
  <si>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</si>
  <si>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</si>
  <si>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</si>
  <si>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</si>
  <si>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</si>
  <si>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</si>
  <si>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</si>
  <si>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</si>
  <si>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</si>
  <si>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</si>
  <si>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</si>
  <si>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</si>
  <si>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</si>
  <si>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</si>
  <si>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</si>
  <si>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</si>
  <si>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</si>
  <si>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</si>
  <si>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</si>
  <si>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</si>
  <si>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</si>
  <si>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</si>
  <si>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</si>
  <si>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</si>
  <si>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</si>
  <si>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</si>
  <si>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</si>
  <si>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</si>
  <si>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</si>
  <si>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</si>
  <si>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</si>
  <si>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</si>
  <si>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</si>
  <si>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</si>
  <si>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</si>
  <si>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</si>
  <si>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</si>
  <si>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</si>
  <si>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</si>
  <si>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</si>
  <si>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</si>
  <si>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</si>
  <si>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</si>
  <si>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</si>
  <si>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</si>
  <si>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</si>
  <si>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</si>
  <si>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</si>
  <si>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</si>
  <si>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</si>
  <si>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</si>
  <si>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</si>
  <si>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</si>
  <si>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</si>
  <si>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</si>
  <si>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</si>
  <si>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</si>
  <si>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</si>
  <si>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</si>
  <si>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</si>
  <si>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</si>
  <si>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</si>
  <si>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</si>
  <si>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</si>
  <si>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</si>
  <si>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</si>
  <si>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</si>
  <si>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</si>
  <si>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</si>
  <si>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</si>
  <si>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</si>
  <si>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</si>
  <si>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</si>
  <si>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</si>
  <si>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</si>
  <si>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</si>
  <si>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</si>
  <si>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</si>
  <si>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</si>
  <si>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</si>
  <si>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</si>
  <si>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</si>
  <si>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</si>
  <si>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</si>
  <si>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</si>
  <si>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</si>
  <si>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</si>
  <si>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</si>
  <si>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</si>
  <si>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</si>
  <si>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</si>
  <si>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</si>
  <si>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</si>
  <si>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</si>
  <si>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</si>
  <si>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</si>
  <si>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</si>
  <si>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</si>
  <si>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</si>
  <si>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</si>
  <si>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</si>
  <si>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</si>
  <si>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</si>
  <si>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</si>
  <si>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</si>
  <si>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</si>
  <si>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</si>
  <si>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</si>
  <si>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</si>
  <si>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</si>
  <si>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</si>
  <si>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</si>
  <si>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</si>
  <si>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</si>
  <si>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</si>
  <si>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</si>
  <si>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</si>
  <si>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</si>
  <si>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</si>
  <si>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</si>
  <si>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</si>
  <si>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</si>
  <si>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</si>
  <si>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</si>
  <si>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</si>
  <si>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</si>
  <si>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</si>
  <si>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</si>
  <si>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</si>
  <si>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</si>
  <si>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</si>
  <si>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</si>
  <si>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</si>
  <si>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</si>
  <si>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</si>
  <si>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</si>
  <si>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</si>
  <si>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</si>
  <si>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</si>
  <si>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</si>
  <si>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</si>
  <si>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</si>
  <si>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</si>
  <si>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</si>
  <si>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</si>
  <si>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</si>
  <si>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</si>
  <si>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</si>
  <si>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</si>
  <si>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</si>
  <si>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</si>
  <si>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</si>
  <si>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</si>
  <si>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</si>
  <si>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</si>
  <si>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</si>
  <si>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</si>
  <si>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</si>
  <si>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</si>
  <si>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</si>
  <si>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</si>
  <si>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</si>
  <si>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</si>
  <si>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</si>
  <si>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</si>
  <si>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</si>
  <si>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</si>
  <si>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</si>
  <si>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</si>
  <si>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</si>
  <si>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</si>
  <si>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</si>
  <si>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</si>
  <si>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</si>
  <si>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</si>
  <si>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</si>
  <si>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</si>
  <si>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</si>
  <si>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</si>
  <si>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</si>
  <si>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</si>
  <si>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</si>
  <si>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</si>
  <si>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</si>
  <si>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</si>
  <si>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</si>
  <si>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</si>
  <si>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</si>
  <si>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</si>
  <si>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</si>
  <si>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</si>
  <si>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</si>
  <si>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</si>
  <si>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</si>
  <si>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</si>
  <si>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</si>
  <si>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</si>
  <si>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</si>
  <si>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</si>
  <si>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</si>
  <si>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</si>
  <si>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</si>
  <si>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</si>
  <si>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</si>
  <si>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</si>
  <si>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</si>
  <si>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</si>
  <si>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</si>
  <si>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</si>
  <si>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</si>
  <si>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</si>
  <si>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</si>
  <si>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</si>
  <si>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</si>
  <si>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</si>
  <si>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</si>
  <si>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</si>
  <si>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</si>
  <si>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</si>
  <si>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</si>
  <si>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</si>
  <si>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</si>
  <si>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</si>
  <si>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</si>
  <si>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</si>
  <si>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</si>
  <si>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</si>
  <si>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</si>
  <si>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</si>
  <si>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</si>
  <si>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</si>
  <si>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</si>
  <si>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</si>
  <si>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</si>
  <si>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</si>
  <si>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</si>
  <si>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</si>
  <si>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</si>
  <si>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</si>
  <si>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</si>
  <si>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</si>
  <si>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</si>
  <si>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</si>
  <si>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</si>
  <si>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</si>
  <si>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</si>
  <si>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</si>
  <si>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</si>
  <si>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</si>
  <si>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</si>
  <si>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</si>
  <si>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</si>
  <si>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</si>
  <si>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</si>
  <si>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</si>
  <si>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</si>
  <si>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</si>
  <si>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</si>
  <si>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</si>
  <si>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</si>
  <si>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</si>
  <si>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</si>
  <si>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</si>
  <si>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</si>
  <si>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</si>
  <si>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</si>
  <si>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</si>
  <si>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</si>
  <si>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</si>
  <si>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</si>
  <si>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</si>
  <si>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</si>
  <si>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</si>
  <si>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</si>
  <si>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</si>
  <si>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</si>
  <si>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</si>
  <si>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</si>
  <si>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</si>
  <si>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</si>
  <si>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</si>
  <si>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</si>
  <si>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</si>
  <si>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</si>
  <si>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</si>
  <si>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</si>
  <si>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</si>
  <si>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</si>
  <si>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</si>
  <si>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</si>
  <si>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</si>
  <si>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</si>
  <si>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</si>
  <si>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</si>
  <si>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</si>
  <si>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</si>
  <si>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</si>
  <si>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</si>
  <si>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</si>
  <si>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</si>
  <si>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</si>
  <si>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</si>
  <si>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</si>
  <si>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</si>
  <si>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</si>
  <si>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</si>
  <si>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</si>
  <si>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</si>
  <si>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</si>
  <si>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</si>
  <si>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</si>
  <si>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</si>
  <si>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</si>
  <si>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</si>
  <si>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</si>
  <si>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</si>
  <si>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</si>
  <si>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</si>
  <si>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</si>
  <si>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</si>
  <si>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</si>
  <si>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</si>
  <si>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</si>
  <si>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</si>
  <si>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</si>
  <si>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</si>
  <si>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</si>
  <si>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</si>
  <si>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</si>
  <si>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</si>
  <si>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</si>
  <si>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</si>
  <si>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</si>
  <si>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</si>
  <si>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</si>
  <si>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</si>
  <si>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</si>
  <si>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</si>
  <si>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</si>
  <si>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</si>
  <si>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</si>
  <si>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</si>
  <si>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</si>
  <si>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</si>
  <si>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</si>
  <si>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</si>
  <si>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</si>
  <si>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</si>
  <si>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</si>
  <si>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</si>
  <si>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</si>
  <si>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</si>
  <si>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</si>
  <si>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</si>
  <si>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</si>
  <si>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</si>
  <si>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</si>
  <si>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</si>
  <si>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</si>
  <si>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</si>
  <si>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</si>
  <si>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</si>
  <si>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</si>
  <si>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</si>
  <si>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</si>
  <si>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</si>
  <si>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</si>
  <si>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</si>
  <si>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</si>
  <si>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</si>
  <si>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</si>
  <si>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</si>
  <si>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</si>
  <si>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</si>
  <si>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</si>
  <si>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</si>
  <si>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</si>
  <si>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</si>
  <si>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</si>
  <si>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</si>
  <si>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</si>
  <si>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</si>
  <si>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</si>
  <si>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</si>
  <si>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</si>
  <si>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</si>
  <si>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</si>
  <si>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</si>
  <si>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</si>
  <si>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</si>
  <si>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</si>
  <si>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</si>
  <si>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</si>
  <si>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</si>
  <si>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</si>
  <si>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</si>
  <si>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</si>
  <si>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</si>
  <si>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</si>
  <si>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</si>
  <si>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</si>
  <si>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</si>
  <si>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</si>
  <si>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</si>
  <si>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</si>
  <si>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</si>
  <si>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</si>
  <si>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</si>
  <si>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</si>
  <si>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</si>
  <si>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</si>
  <si>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</si>
  <si>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</si>
  <si>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</si>
  <si>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</si>
  <si>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</si>
  <si>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</si>
  <si>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</si>
  <si>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</si>
  <si>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</si>
  <si>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</si>
  <si>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</si>
  <si>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</si>
  <si>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</si>
  <si>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</si>
  <si>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</si>
  <si>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</si>
  <si>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</si>
  <si>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</si>
  <si>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</si>
  <si>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</si>
  <si>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</si>
  <si>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</si>
  <si>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</si>
  <si>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</si>
  <si>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</si>
  <si>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</si>
  <si>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</si>
  <si>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</si>
  <si>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</si>
  <si>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</si>
  <si>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</si>
  <si>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</si>
  <si>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</si>
  <si>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</si>
  <si>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</si>
  <si>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</si>
  <si>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</si>
  <si>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</si>
  <si>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</si>
  <si>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</si>
  <si>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</si>
  <si>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</si>
  <si>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</si>
  <si>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</si>
  <si>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</si>
  <si>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</si>
  <si>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</si>
  <si>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</si>
  <si>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</si>
  <si>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</si>
  <si>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</si>
  <si>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</si>
  <si>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</si>
  <si>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</si>
  <si>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</si>
  <si>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</si>
  <si>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</si>
  <si>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</si>
  <si>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</si>
  <si>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</si>
  <si>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</si>
  <si>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</si>
  <si>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</si>
  <si>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</si>
  <si>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</si>
  <si>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</si>
  <si>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</si>
  <si>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</si>
  <si>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</si>
  <si>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</si>
  <si>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</si>
  <si>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</si>
  <si>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</si>
  <si>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</si>
  <si>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</si>
  <si>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</si>
  <si>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</si>
  <si>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</si>
  <si>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</si>
  <si>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</si>
  <si>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</si>
  <si>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</si>
  <si>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</si>
  <si>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</si>
  <si>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</si>
  <si>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</si>
  <si>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</si>
  <si>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</si>
  <si>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</si>
  <si>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</si>
  <si>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</si>
  <si>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</si>
  <si>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</si>
  <si>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</si>
  <si>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</si>
  <si>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</si>
  <si>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</si>
  <si>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</si>
  <si>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</si>
  <si>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</si>
  <si>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</si>
  <si>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</si>
  <si>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</si>
  <si>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</si>
  <si>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</si>
  <si>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</si>
  <si>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</si>
  <si>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</si>
  <si>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</si>
  <si>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</si>
  <si>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</si>
  <si>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</si>
  <si>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</si>
  <si>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</si>
  <si>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</si>
  <si>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</si>
  <si>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</si>
  <si>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</si>
  <si>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</si>
  <si>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</si>
  <si>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</si>
  <si>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</si>
  <si>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</si>
  <si>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</si>
  <si>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</si>
  <si>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</si>
  <si>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</si>
  <si>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</si>
  <si>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</si>
  <si>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</si>
  <si>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</si>
  <si>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</si>
  <si>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</si>
  <si>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</si>
  <si>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</si>
  <si>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</si>
  <si>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</si>
  <si>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</si>
  <si>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</si>
  <si>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</si>
  <si>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</si>
  <si>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</si>
  <si>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</si>
  <si>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</si>
  <si>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</si>
  <si>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</si>
  <si>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</si>
  <si>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</si>
  <si>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</si>
  <si>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</si>
  <si>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</si>
  <si>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</si>
  <si>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</si>
  <si>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</si>
  <si>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</si>
  <si>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</si>
  <si>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</si>
  <si>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</si>
  <si>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</si>
  <si>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</si>
  <si>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</si>
  <si>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</si>
  <si>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</si>
  <si>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</si>
  <si>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</si>
  <si>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</si>
  <si>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</si>
  <si>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</si>
  <si>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</si>
  <si>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</si>
  <si>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</si>
  <si>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</si>
  <si>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</si>
  <si>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</si>
  <si>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</si>
  <si>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</si>
  <si>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</si>
  <si>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</si>
  <si>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</si>
  <si>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</si>
  <si>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</si>
  <si>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</si>
  <si>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</si>
  <si>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</si>
  <si>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</si>
  <si>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</si>
  <si>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</si>
  <si>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</si>
  <si>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</si>
  <si>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</si>
  <si>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</si>
  <si>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</si>
  <si>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</si>
  <si>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</si>
  <si>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</si>
  <si>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</si>
  <si>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</si>
  <si>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</si>
  <si>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</si>
  <si>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</si>
  <si>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</si>
  <si>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</si>
  <si>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</si>
  <si>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</si>
  <si>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</si>
  <si>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</si>
  <si>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</si>
  <si>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</si>
  <si>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</si>
  <si>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</si>
  <si>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</si>
  <si>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</si>
  <si>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</si>
  <si>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</si>
  <si>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</si>
  <si>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</si>
  <si>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</si>
  <si>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</si>
  <si>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</si>
  <si>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</si>
  <si>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</si>
  <si>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</si>
  <si>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</si>
  <si>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</si>
  <si>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</si>
  <si>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</si>
  <si>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</si>
  <si>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</si>
  <si>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</si>
  <si>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</si>
  <si>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</si>
  <si>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</si>
  <si>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</si>
  <si>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</si>
  <si>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</si>
  <si>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</si>
  <si>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</si>
  <si>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</si>
  <si>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</si>
  <si>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</si>
  <si>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</si>
  <si>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</si>
  <si>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</si>
  <si>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</si>
  <si>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</si>
  <si>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</si>
  <si>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</si>
  <si>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</si>
  <si>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</si>
  <si>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</si>
  <si>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</si>
  <si>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</si>
  <si>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</si>
  <si>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</si>
  <si>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</si>
  <si>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</si>
  <si>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</si>
  <si>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</si>
  <si>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</si>
  <si>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</si>
  <si>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</si>
  <si>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</si>
  <si>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</si>
  <si>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</si>
  <si>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</si>
  <si>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</si>
  <si>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</si>
  <si>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</si>
  <si>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</si>
  <si>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</si>
  <si>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</si>
  <si>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</si>
  <si>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</si>
  <si>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</si>
  <si>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</si>
  <si>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</si>
  <si>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</si>
  <si>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</si>
  <si>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</si>
  <si>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</si>
  <si>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</si>
  <si>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</si>
  <si>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</si>
  <si>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</si>
  <si>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</si>
  <si>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</si>
  <si>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</si>
  <si>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</si>
  <si>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</si>
  <si>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</si>
  <si>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</si>
  <si>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</si>
  <si>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</si>
  <si>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</si>
  <si>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</si>
  <si>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</si>
  <si>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</si>
  <si>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</si>
  <si>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</si>
  <si>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</si>
  <si>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</si>
  <si>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</si>
  <si>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</si>
  <si>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</si>
  <si>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</si>
  <si>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</si>
  <si>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</si>
  <si>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</si>
  <si>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</si>
  <si>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</si>
  <si>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</si>
  <si>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</si>
  <si>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</si>
  <si>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</si>
  <si>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</si>
  <si>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</si>
  <si>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</si>
  <si>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</si>
  <si>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</si>
  <si>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</si>
  <si>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</si>
  <si>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</si>
  <si>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</si>
  <si>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</si>
  <si>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</si>
  <si>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</si>
  <si>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</si>
  <si>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</si>
  <si>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</si>
  <si>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</si>
  <si>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</si>
  <si>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</si>
  <si>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</si>
  <si>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</si>
  <si>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</si>
  <si>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</si>
  <si>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</si>
  <si>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</si>
  <si>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</si>
  <si>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</si>
  <si>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</si>
  <si>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</si>
  <si>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</si>
  <si>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</si>
  <si>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</si>
  <si>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</si>
  <si>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</si>
  <si>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</si>
  <si>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</si>
  <si>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</si>
  <si>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</si>
  <si>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</si>
  <si>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</si>
  <si>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</si>
  <si>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</si>
  <si>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</si>
  <si>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</si>
  <si>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</si>
  <si>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</si>
  <si>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</si>
  <si>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</si>
  <si>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</si>
  <si>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</si>
  <si>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</si>
  <si>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</si>
  <si>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</si>
  <si>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</si>
  <si>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</si>
  <si>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</si>
  <si>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</si>
  <si>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</si>
  <si>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</si>
  <si>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</si>
  <si>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</si>
  <si>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</si>
  <si>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</si>
  <si>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</si>
  <si>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</si>
  <si>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</si>
  <si>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</si>
  <si>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</si>
  <si>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</si>
  <si>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</si>
  <si>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</si>
  <si>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</si>
  <si>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</si>
  <si>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</si>
  <si>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</si>
  <si>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</si>
  <si>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</si>
  <si>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</si>
  <si>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</si>
  <si>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</si>
  <si>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</si>
  <si>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</si>
  <si>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</si>
  <si>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</si>
  <si>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</si>
  <si>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</si>
  <si>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</si>
  <si>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</si>
  <si>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</si>
  <si>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</si>
  <si>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</si>
  <si>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</si>
  <si>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</si>
  <si>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</si>
  <si>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</si>
  <si>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</si>
  <si>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</si>
  <si>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</si>
  <si>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</si>
  <si>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</si>
  <si>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</si>
  <si>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</si>
  <si>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</si>
  <si>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</si>
  <si>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</si>
  <si>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</si>
  <si>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</si>
  <si>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</si>
  <si>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</si>
  <si>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</si>
  <si>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</si>
  <si>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</si>
  <si>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</si>
  <si>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</si>
  <si>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</si>
  <si>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</si>
  <si>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</si>
  <si>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</si>
  <si>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</si>
  <si>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</si>
  <si>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</si>
  <si>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</si>
  <si>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</si>
  <si>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</si>
  <si>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</si>
  <si>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</si>
  <si>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</si>
  <si>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</si>
  <si>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</si>
  <si>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</si>
  <si>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</si>
  <si>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</si>
  <si>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</si>
  <si>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</si>
  <si>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</si>
  <si>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</si>
  <si>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</si>
  <si>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</si>
  <si>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</si>
  <si>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</si>
  <si>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</si>
  <si>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</si>
  <si>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</si>
  <si>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</si>
  <si>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</si>
  <si>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</si>
  <si>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</si>
  <si>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</si>
  <si>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</si>
  <si>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</si>
  <si>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</si>
  <si>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</si>
  <si>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</si>
  <si>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</si>
  <si>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</si>
  <si>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</si>
  <si>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</si>
  <si>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</si>
  <si>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</si>
  <si>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</si>
  <si>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</si>
  <si>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</si>
  <si>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</si>
  <si>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</si>
  <si>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</si>
  <si>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</si>
  <si>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</si>
  <si>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</si>
  <si>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</si>
  <si>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</si>
  <si>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</si>
  <si>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</si>
  <si>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</si>
  <si>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</si>
  <si>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</si>
  <si>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</si>
  <si>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</si>
  <si>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</si>
  <si>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</si>
  <si>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</si>
  <si>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</si>
  <si>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</si>
  <si>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</si>
  <si>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</si>
  <si>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</si>
  <si>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</si>
  <si>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</si>
  <si>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</si>
  <si>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</si>
  <si>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</si>
  <si>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</si>
  <si>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</si>
  <si>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</si>
  <si>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</si>
  <si>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</si>
  <si>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</si>
  <si>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</si>
  <si>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</si>
  <si>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</si>
  <si>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</si>
  <si>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</si>
  <si>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</si>
  <si>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</si>
  <si>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</si>
  <si>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</si>
  <si>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</si>
  <si>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</si>
  <si>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</si>
  <si>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</si>
  <si>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</si>
  <si>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</si>
  <si>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</si>
  <si>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</si>
  <si>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</si>
  <si>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</si>
  <si>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</si>
  <si>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</si>
  <si>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</si>
  <si>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</si>
  <si>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</si>
  <si>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</si>
  <si>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</si>
  <si>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</si>
  <si>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</si>
  <si>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</si>
  <si>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</si>
  <si>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</si>
  <si>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</si>
  <si>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</si>
  <si>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</si>
  <si>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</si>
  <si>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</si>
  <si>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</si>
  <si>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</si>
  <si>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</si>
  <si>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</si>
  <si>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</si>
  <si>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</si>
  <si>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</si>
  <si>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</si>
  <si>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</si>
  <si>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</si>
  <si>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</si>
  <si>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</si>
  <si>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</si>
  <si>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</si>
  <si>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</si>
  <si>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</si>
  <si>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</si>
  <si>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</si>
  <si>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</si>
  <si>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</si>
  <si>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</si>
  <si>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</si>
  <si>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</si>
  <si>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</si>
  <si>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</si>
  <si>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</si>
  <si>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</si>
  <si>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</si>
  <si>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</si>
  <si>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</si>
  <si>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</si>
  <si>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</si>
  <si>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</si>
  <si>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</si>
  <si>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</si>
  <si>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</si>
  <si>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</si>
  <si>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</si>
  <si>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</si>
  <si>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</si>
  <si>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</si>
  <si>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</si>
  <si>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</si>
  <si>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</si>
  <si>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</si>
  <si>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</si>
  <si>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</si>
  <si>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</si>
  <si>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</si>
  <si>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</si>
  <si>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</si>
  <si>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</si>
  <si>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</si>
  <si>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</si>
  <si>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</si>
  <si>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</si>
  <si>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</si>
  <si>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</si>
  <si>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</si>
  <si>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</si>
  <si>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</si>
  <si>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</si>
  <si>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</si>
  <si>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</si>
  <si>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</si>
  <si>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</si>
  <si>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</si>
  <si>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</si>
  <si>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</si>
  <si>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</si>
  <si>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</si>
  <si>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</si>
  <si>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</si>
  <si>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</si>
  <si>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</si>
  <si>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</si>
  <si>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</si>
  <si>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</si>
  <si>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</si>
  <si>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</si>
  <si>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</si>
  <si>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</si>
  <si>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</si>
  <si>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</si>
  <si>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</si>
  <si>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</si>
  <si>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</si>
  <si>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</si>
  <si>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</si>
  <si>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</si>
  <si>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</si>
  <si>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</si>
  <si>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</si>
  <si>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</si>
  <si>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</si>
  <si>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</si>
  <si>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</si>
  <si>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</si>
  <si>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</si>
  <si>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</si>
  <si>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</si>
  <si>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</si>
  <si>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</si>
  <si>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</si>
  <si>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</si>
  <si>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</si>
  <si>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</si>
  <si>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</si>
  <si>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</si>
  <si>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</si>
  <si>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</si>
  <si>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</si>
  <si>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</si>
  <si>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</si>
  <si>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</si>
  <si>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</si>
  <si>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</si>
  <si>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</si>
  <si>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</si>
  <si>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</si>
  <si>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</si>
  <si>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</si>
  <si>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</si>
  <si>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</si>
  <si>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</si>
  <si>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</si>
  <si>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</si>
  <si>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</si>
  <si>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</si>
  <si>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</si>
  <si>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</si>
  <si>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</si>
  <si>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</si>
  <si>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</si>
  <si>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</si>
  <si>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</si>
  <si>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</si>
  <si>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</si>
  <si>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</si>
  <si>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</si>
  <si>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</si>
  <si>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</si>
  <si>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</si>
  <si>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</si>
  <si>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</si>
  <si>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</si>
  <si>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</si>
  <si>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</si>
  <si>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</si>
  <si>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</si>
  <si>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</si>
  <si>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</si>
  <si>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</si>
  <si>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</si>
  <si>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</si>
  <si>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</si>
  <si>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</si>
  <si>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</si>
  <si>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</si>
  <si>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</si>
  <si>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</si>
  <si>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</si>
  <si>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</si>
  <si>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</si>
  <si>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</si>
  <si>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</si>
  <si>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</si>
  <si>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</si>
  <si>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</si>
  <si>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</si>
  <si>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</si>
  <si>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</si>
  <si>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</si>
  <si>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</si>
  <si>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</si>
  <si>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</si>
  <si>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</si>
  <si>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</si>
  <si>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</si>
  <si>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</si>
  <si>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</si>
  <si>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</si>
  <si>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</si>
  <si>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</si>
  <si>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</si>
  <si>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</si>
  <si>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</si>
  <si>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</si>
  <si>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</si>
  <si>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</si>
  <si>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</si>
  <si>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</si>
  <si>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</si>
  <si>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</si>
  <si>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</si>
  <si>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</si>
  <si>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</si>
  <si>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</si>
  <si>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</si>
  <si>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</si>
  <si>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</si>
  <si>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</si>
  <si>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</si>
  <si>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</si>
  <si>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</si>
  <si>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</si>
  <si>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</si>
  <si>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</si>
  <si>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</si>
  <si>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</si>
  <si>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</si>
  <si>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</si>
  <si>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</si>
  <si>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</si>
  <si>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</si>
  <si>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</si>
  <si>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</si>
  <si>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</si>
  <si>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</si>
  <si>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</si>
  <si>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</si>
  <si>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</si>
  <si>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</si>
  <si>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</si>
  <si>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</si>
  <si>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</si>
  <si>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</si>
  <si>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</si>
  <si>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</si>
  <si>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</si>
  <si>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</si>
  <si>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</si>
  <si>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</si>
  <si>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</si>
  <si>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</si>
  <si>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</si>
  <si>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</si>
  <si>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</si>
  <si>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</si>
  <si>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</si>
  <si>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</si>
  <si>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</si>
  <si>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</si>
  <si>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</si>
  <si>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</si>
  <si>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</si>
  <si>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</si>
  <si>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</si>
  <si>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</si>
  <si>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</si>
  <si>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</si>
  <si>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</si>
  <si>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</si>
  <si>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</si>
  <si>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</si>
  <si>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</si>
  <si>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</si>
  <si>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</si>
  <si>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</si>
  <si>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</si>
  <si>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</si>
  <si>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</si>
  <si>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</si>
  <si>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</si>
  <si>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</si>
  <si>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</si>
  <si>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</si>
  <si>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</si>
  <si>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</si>
  <si>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</si>
  <si>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</si>
  <si>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</si>
  <si>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</si>
  <si>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</si>
  <si>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</si>
  <si>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</si>
  <si>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</si>
  <si>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</si>
  <si>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</si>
  <si>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</si>
  <si>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</si>
  <si>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</si>
  <si>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</si>
  <si>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</si>
  <si>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</si>
  <si>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</si>
  <si>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</si>
  <si>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</si>
  <si>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</si>
  <si>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</si>
  <si>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</si>
  <si>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</si>
  <si>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</si>
  <si>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</si>
  <si>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</si>
  <si>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</si>
  <si>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</si>
  <si>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</si>
  <si>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</si>
  <si>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</si>
  <si>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</si>
  <si>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</si>
  <si>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</si>
  <si>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</si>
  <si>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</si>
  <si>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</si>
  <si>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</si>
  <si>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</si>
  <si>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</si>
  <si>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</si>
  <si>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</si>
  <si>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</si>
  <si>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</si>
  <si>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</si>
  <si>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</si>
  <si>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</si>
  <si>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</si>
  <si>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</si>
  <si>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</si>
  <si>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</si>
  <si>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</si>
  <si>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</si>
  <si>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</si>
  <si>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</si>
  <si>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</si>
  <si>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</si>
  <si>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</si>
  <si>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</si>
  <si>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</si>
  <si>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</si>
  <si>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</si>
  <si>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</si>
  <si>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</si>
  <si>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</si>
  <si>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</si>
  <si>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</si>
  <si>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</si>
  <si>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</si>
  <si>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</si>
  <si>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</si>
  <si>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</si>
  <si>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</si>
  <si>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</si>
  <si>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</si>
  <si>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</si>
  <si>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</si>
  <si>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</si>
  <si>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</si>
  <si>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</si>
  <si>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</si>
  <si>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</si>
  <si>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</si>
  <si>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</si>
  <si>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</si>
  <si>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</si>
  <si>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</si>
  <si>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</si>
  <si>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</si>
  <si>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</si>
  <si>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</si>
  <si>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</si>
  <si>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</si>
  <si>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</si>
  <si>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</si>
  <si>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</si>
  <si>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</si>
  <si>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</si>
  <si>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</si>
  <si>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</si>
  <si>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</si>
  <si>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</si>
  <si>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</si>
  <si>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</si>
  <si>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</si>
  <si>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</si>
  <si>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</si>
  <si>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</si>
  <si>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</si>
  <si>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</si>
  <si>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</si>
  <si>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</si>
  <si>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</si>
  <si>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</si>
  <si>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</si>
  <si>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</si>
  <si>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</si>
  <si>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</si>
  <si>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</si>
  <si>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</si>
  <si>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</si>
  <si>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</si>
  <si>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</si>
  <si>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</si>
  <si>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</si>
  <si>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</si>
  <si>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</si>
  <si>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</si>
  <si>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</si>
  <si>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</si>
  <si>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</si>
  <si>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</si>
  <si>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</si>
  <si>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</si>
  <si>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</si>
  <si>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</si>
  <si>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</si>
  <si>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</si>
  <si>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</si>
  <si>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</si>
  <si>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</si>
  <si>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</si>
  <si>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</si>
  <si>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</si>
  <si>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</si>
  <si>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</si>
  <si>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</si>
  <si>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</si>
  <si>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</si>
  <si>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</si>
  <si>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</si>
  <si>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</si>
  <si>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</si>
  <si>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</si>
  <si>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</si>
  <si>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</si>
  <si>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</si>
  <si>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</si>
  <si>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</si>
  <si>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</si>
  <si>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</si>
  <si>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</si>
  <si>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</si>
  <si>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</si>
  <si>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</si>
  <si>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</si>
  <si>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</si>
  <si>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</si>
  <si>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</si>
  <si>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</si>
  <si>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</si>
  <si>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</si>
  <si>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</si>
  <si>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</si>
  <si>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</si>
  <si>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</si>
  <si>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</si>
  <si>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</si>
  <si>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</si>
  <si>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</si>
  <si>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</si>
  <si>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</si>
  <si>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</si>
  <si>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</si>
  <si>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</si>
  <si>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</si>
  <si>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</si>
  <si>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</si>
  <si>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</si>
  <si>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</si>
  <si>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</si>
  <si>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</si>
  <si>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</si>
  <si>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</si>
  <si>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</si>
  <si>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</si>
  <si>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</si>
  <si>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</si>
  <si>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</si>
  <si>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</si>
  <si>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</si>
  <si>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</si>
  <si>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</si>
  <si>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</si>
  <si>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</si>
  <si>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</si>
  <si>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</si>
  <si>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</si>
  <si>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</si>
  <si>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</si>
  <si>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</si>
  <si>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</si>
  <si>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</si>
  <si>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</si>
  <si>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</si>
  <si>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</si>
  <si>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</si>
  <si>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</si>
  <si>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</si>
  <si>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</si>
  <si>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</si>
  <si>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</si>
  <si>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</si>
  <si>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</si>
  <si>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</si>
  <si>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</si>
  <si>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</si>
  <si>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</si>
  <si>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</si>
  <si>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</si>
  <si>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</si>
  <si>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</si>
  <si>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</si>
  <si>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</si>
  <si>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</si>
  <si>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</si>
  <si>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</si>
  <si>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</si>
  <si>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</si>
  <si>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</si>
  <si>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</si>
  <si>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</si>
  <si>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</si>
  <si>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</si>
  <si>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</si>
  <si>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</si>
  <si>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</si>
  <si>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</si>
  <si>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</si>
  <si>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</si>
  <si>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</si>
  <si>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</si>
  <si>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</si>
  <si>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</si>
  <si>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</si>
  <si>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</si>
  <si>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</si>
  <si>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</si>
  <si>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</si>
  <si>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</si>
  <si>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</si>
  <si>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</si>
  <si>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</si>
  <si>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</si>
  <si>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</si>
  <si>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</si>
  <si>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</si>
  <si>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</si>
  <si>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</si>
  <si>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</si>
  <si>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</si>
  <si>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</si>
  <si>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</si>
  <si>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</si>
  <si>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</si>
  <si>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</si>
  <si>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</si>
  <si>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</si>
  <si>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</si>
  <si>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</si>
  <si>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</si>
  <si>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</si>
  <si>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</si>
  <si>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</si>
  <si>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</si>
  <si>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</si>
  <si>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</si>
  <si>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</si>
  <si>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</si>
  <si>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</si>
  <si>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</si>
  <si>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</si>
  <si>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</si>
  <si>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</si>
  <si>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</si>
  <si>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</si>
  <si>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</si>
  <si>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</si>
  <si>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</si>
  <si>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</si>
  <si>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</si>
  <si>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</si>
  <si>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</si>
  <si>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</si>
  <si>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</si>
  <si>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</si>
  <si>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</si>
  <si>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</si>
  <si>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</si>
  <si>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</si>
  <si>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</si>
  <si>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</si>
  <si>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</si>
  <si>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</si>
  <si>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</si>
  <si>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</si>
  <si>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</si>
  <si>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</si>
  <si>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</si>
  <si>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</si>
  <si>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</si>
  <si>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</si>
  <si>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</si>
  <si>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</si>
  <si>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</si>
  <si>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</si>
  <si>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</si>
  <si>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</si>
  <si>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</si>
  <si>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</si>
  <si>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</si>
  <si>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</si>
  <si>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</si>
  <si>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</si>
  <si>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</si>
  <si>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</si>
  <si>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</si>
  <si>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</si>
  <si>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</si>
  <si>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</si>
  <si>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</si>
  <si>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</si>
  <si>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</si>
  <si>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</si>
  <si>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</si>
  <si>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</si>
  <si>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</si>
  <si>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</si>
  <si>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</si>
  <si>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</si>
  <si>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</si>
  <si>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</si>
  <si>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</si>
  <si>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</si>
  <si>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</si>
  <si>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</si>
  <si>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</si>
  <si>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</si>
  <si>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</si>
  <si>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</si>
  <si>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</si>
  <si>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</si>
  <si>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</si>
  <si>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</si>
  <si>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</si>
  <si>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</si>
  <si>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</si>
  <si>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</si>
  <si>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</si>
  <si>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</si>
  <si>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</si>
  <si>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</si>
  <si>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</si>
  <si>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</si>
  <si>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</si>
  <si>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</si>
  <si>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</si>
  <si>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</si>
  <si>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</si>
  <si>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</si>
  <si>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</si>
  <si>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</si>
  <si>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</si>
  <si>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</si>
  <si>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</si>
  <si>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</si>
  <si>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</si>
  <si>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</si>
  <si>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</si>
  <si>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</si>
  <si>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</si>
  <si>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</si>
  <si>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</si>
  <si>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</si>
  <si>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</si>
  <si>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</si>
  <si>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</si>
  <si>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</si>
  <si>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</si>
  <si>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</si>
  <si>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</si>
  <si>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</si>
  <si>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</si>
  <si>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</si>
  <si>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</si>
  <si>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</si>
  <si>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</si>
  <si>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</si>
  <si>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</si>
  <si>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</si>
  <si>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</si>
  <si>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</si>
  <si>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</si>
  <si>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</si>
  <si>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</si>
  <si>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</si>
  <si>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</si>
  <si>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</si>
  <si>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</si>
  <si>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</si>
  <si>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</si>
  <si>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</si>
  <si>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</si>
  <si>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</si>
  <si>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</si>
  <si>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</si>
  <si>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</si>
  <si>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</si>
  <si>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</si>
  <si>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</si>
  <si>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</si>
  <si>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</si>
  <si>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</si>
  <si>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</si>
  <si>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</si>
  <si>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</si>
  <si>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</si>
  <si>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</si>
  <si>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</si>
  <si>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</si>
  <si>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</si>
  <si>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</si>
  <si>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</si>
  <si>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</si>
  <si>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</si>
  <si>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</si>
  <si>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</si>
  <si>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</si>
  <si>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</si>
  <si>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</si>
  <si>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</si>
  <si>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</si>
  <si>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</si>
  <si>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</si>
  <si>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</si>
  <si>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</si>
  <si>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</si>
  <si>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</si>
  <si>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</si>
  <si>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</si>
  <si>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</si>
  <si>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</si>
  <si>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</si>
  <si>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</si>
  <si>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</si>
  <si>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</si>
  <si>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</si>
  <si>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</si>
  <si>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</si>
  <si>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</si>
  <si>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</si>
  <si>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</si>
  <si>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</si>
  <si>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</si>
  <si>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</si>
  <si>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</si>
  <si>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</si>
  <si>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</si>
  <si>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</si>
  <si>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</si>
  <si>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</si>
  <si>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</si>
  <si>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</si>
  <si>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</si>
  <si>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</si>
  <si>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</si>
  <si>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</si>
  <si>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</si>
  <si>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</si>
  <si>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</si>
  <si>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</si>
  <si>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</si>
  <si>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</si>
  <si>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</si>
  <si>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</si>
  <si>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</si>
  <si>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</si>
  <si>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</si>
  <si>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</si>
  <si>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</si>
  <si>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</si>
  <si>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</si>
  <si>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</si>
  <si>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</si>
  <si>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</si>
  <si>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</si>
  <si>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</si>
  <si>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</si>
  <si>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</si>
  <si>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</si>
  <si>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</si>
  <si>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</si>
  <si>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</si>
  <si>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</si>
  <si>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</si>
  <si>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</si>
  <si>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</si>
  <si>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</si>
  <si>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</si>
  <si>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</si>
  <si>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</si>
  <si>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</si>
  <si>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</si>
  <si>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</si>
  <si>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</si>
  <si>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</si>
  <si>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</si>
  <si>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</si>
  <si>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</si>
  <si>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</si>
  <si>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</si>
  <si>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</si>
  <si>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</si>
  <si>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</si>
  <si>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</si>
  <si>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</si>
  <si>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</si>
  <si>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</si>
  <si>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</si>
  <si>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</si>
  <si>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</si>
  <si>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</si>
  <si>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</si>
  <si>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</si>
  <si>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</si>
  <si>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</si>
  <si>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</si>
  <si>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</si>
  <si>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</si>
  <si>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</si>
  <si>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</si>
  <si>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</si>
  <si>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</si>
  <si>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</si>
  <si>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</si>
  <si>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</si>
  <si>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</si>
  <si>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</si>
  <si>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</si>
  <si>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</si>
  <si>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</si>
  <si>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</si>
  <si>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</si>
  <si>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</si>
  <si>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</si>
  <si>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</si>
  <si>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</si>
  <si>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</si>
  <si>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</si>
  <si>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</si>
  <si>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</si>
  <si>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</si>
  <si>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</si>
  <si>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</si>
  <si>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</si>
  <si>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</si>
  <si>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</si>
  <si>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</si>
  <si>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</si>
  <si>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</si>
  <si>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</si>
  <si>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</si>
  <si>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</si>
  <si>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</si>
  <si>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</si>
  <si>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</si>
  <si>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</si>
  <si>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</si>
  <si>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</si>
  <si>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</si>
  <si>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</si>
  <si>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</si>
  <si>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</si>
  <si>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</si>
  <si>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</si>
  <si>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</si>
  <si>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</si>
  <si>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</si>
  <si>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</si>
  <si>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</si>
  <si>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</si>
  <si>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</si>
  <si>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</si>
  <si>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</si>
  <si>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</si>
  <si>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</si>
  <si>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</si>
  <si>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</si>
  <si>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</si>
  <si>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</si>
  <si>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</si>
  <si>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</si>
  <si>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</si>
  <si>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</si>
  <si>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</si>
  <si>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</si>
  <si>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</si>
  <si>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</si>
  <si>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</si>
  <si>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</si>
  <si>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</si>
  <si>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</si>
  <si>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</si>
  <si>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</si>
  <si>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</si>
  <si>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</si>
  <si>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</si>
  <si>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</si>
  <si>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</si>
  <si>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</si>
  <si>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</si>
  <si>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</si>
  <si>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</si>
  <si>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</si>
  <si>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</si>
  <si>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</si>
  <si>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</si>
  <si>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</si>
  <si>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</si>
  <si>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</si>
  <si>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</si>
  <si>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</si>
  <si>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</si>
  <si>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</si>
  <si>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</si>
  <si>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</si>
  <si>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</si>
  <si>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</si>
  <si>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</si>
  <si>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</si>
  <si>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</si>
  <si>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</si>
  <si>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</si>
  <si>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</si>
  <si>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</si>
  <si>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</si>
  <si>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</si>
  <si>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</si>
  <si>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</si>
  <si>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</si>
  <si>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</si>
  <si>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</si>
  <si>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</si>
  <si>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</si>
  <si>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</si>
  <si>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</si>
  <si>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</si>
  <si>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</si>
  <si>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</si>
  <si>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</si>
  <si>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</si>
  <si>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</si>
  <si>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</si>
  <si>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</si>
  <si>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</si>
  <si>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</si>
  <si>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</si>
  <si>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</si>
  <si>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</si>
  <si>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</si>
  <si>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</si>
  <si>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</si>
  <si>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</si>
  <si>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</si>
  <si>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</si>
  <si>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</si>
  <si>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</si>
  <si>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</si>
  <si>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</si>
  <si>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</si>
  <si>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</si>
  <si>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</si>
  <si>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</si>
  <si>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</si>
  <si>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</si>
  <si>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</si>
  <si>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</si>
  <si>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</si>
  <si>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</si>
  <si>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</si>
  <si>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</si>
  <si>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</si>
  <si>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</si>
  <si>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</si>
  <si>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</si>
  <si>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</si>
  <si>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</si>
  <si>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</si>
  <si>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</si>
  <si>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</si>
  <si>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</si>
  <si>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</si>
  <si>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</si>
  <si>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</si>
  <si>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</si>
  <si>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</si>
  <si>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</si>
  <si>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</si>
  <si>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</si>
  <si>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</si>
  <si>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</si>
  <si>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</si>
  <si>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</si>
  <si>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</si>
  <si>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</si>
  <si>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</si>
  <si>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</si>
  <si>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</si>
  <si>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</si>
  <si>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</si>
  <si>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</si>
  <si>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</si>
  <si>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</si>
  <si>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</si>
  <si>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</si>
  <si>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</si>
  <si>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</si>
  <si>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</si>
  <si>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</si>
  <si>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</si>
  <si>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</si>
  <si>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</si>
  <si>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</si>
  <si>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</si>
  <si>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</si>
  <si>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</si>
  <si>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</si>
  <si>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</si>
  <si>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</si>
  <si>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</si>
  <si>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</si>
  <si>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</si>
  <si>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</si>
  <si>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</si>
  <si>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</si>
  <si>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</si>
  <si>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</si>
  <si>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</si>
  <si>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</si>
  <si>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</si>
  <si>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</si>
  <si>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</si>
  <si>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</si>
  <si>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</si>
  <si>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</si>
  <si>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</si>
  <si>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</si>
  <si>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</si>
  <si>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</si>
  <si>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</si>
  <si>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</si>
  <si>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</si>
  <si>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</si>
  <si>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</si>
  <si>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</si>
  <si>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</si>
  <si>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</si>
  <si>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</si>
  <si>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</si>
  <si>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</si>
  <si>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</si>
  <si>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</si>
  <si>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</si>
  <si>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</si>
  <si>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</si>
  <si>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</si>
  <si>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</si>
  <si>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</si>
  <si>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</si>
  <si>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</si>
  <si>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</si>
  <si>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</si>
  <si>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</si>
  <si>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</si>
  <si>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</si>
  <si>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</si>
  <si>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</si>
  <si>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</si>
  <si>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</si>
  <si>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</si>
  <si>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</si>
  <si>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</si>
  <si>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</si>
  <si>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</si>
  <si>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</si>
  <si>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</si>
  <si>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</si>
  <si>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</si>
  <si>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</si>
  <si>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</si>
  <si>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</si>
  <si>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</si>
  <si>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</si>
  <si>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</si>
  <si>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</si>
  <si>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</si>
  <si>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</si>
  <si>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</si>
  <si>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</si>
  <si>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</si>
  <si>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</si>
  <si>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</si>
  <si>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</si>
  <si>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</si>
  <si>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</si>
  <si>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</si>
  <si>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</si>
  <si>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</si>
  <si>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</si>
  <si>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</si>
  <si>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</si>
  <si>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</si>
  <si>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</si>
  <si>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</si>
  <si>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</si>
  <si>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</si>
  <si>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</si>
  <si>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</si>
  <si>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</si>
  <si>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</si>
  <si>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</si>
  <si>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</si>
  <si>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</si>
  <si>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</si>
  <si>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</si>
  <si>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</si>
  <si>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</si>
  <si>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</si>
  <si>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</si>
  <si>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</si>
  <si>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</si>
  <si>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</si>
  <si>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</si>
  <si>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</si>
  <si>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</si>
  <si>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</si>
  <si>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</si>
  <si>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</si>
  <si>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</si>
  <si>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</si>
  <si>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</si>
  <si>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</si>
  <si>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</si>
  <si>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</si>
  <si>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</si>
  <si>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</si>
  <si>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</si>
  <si>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</si>
  <si>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</si>
  <si>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</si>
  <si>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</si>
  <si>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</si>
  <si>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</si>
  <si>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</si>
  <si>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</si>
  <si>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</si>
  <si>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</si>
  <si>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</si>
  <si>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</si>
  <si>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</si>
  <si>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</si>
  <si>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</si>
  <si>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</si>
  <si>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</si>
  <si>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</si>
  <si>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</si>
  <si>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</si>
  <si>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</si>
  <si>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</si>
  <si>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</si>
  <si>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</si>
  <si>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</si>
  <si>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</si>
  <si>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</si>
  <si>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</si>
  <si>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</si>
  <si>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</si>
  <si>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</si>
  <si>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</si>
  <si>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</si>
  <si>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</si>
  <si>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</si>
  <si>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</si>
  <si>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</si>
  <si>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</si>
  <si>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</si>
  <si>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</si>
  <si>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</si>
  <si>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</si>
  <si>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</si>
  <si>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</si>
  <si>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</si>
  <si>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</si>
  <si>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</si>
  <si>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</si>
  <si>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</si>
  <si>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</si>
  <si>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</si>
  <si>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</si>
  <si>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</si>
  <si>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</si>
  <si>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</si>
  <si>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</si>
  <si>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</si>
  <si>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</si>
  <si>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</si>
  <si>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</si>
  <si>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</si>
  <si>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</si>
  <si>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</si>
  <si>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</si>
  <si>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</si>
  <si>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</si>
  <si>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</si>
  <si>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</si>
  <si>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</si>
  <si>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</si>
  <si>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</si>
  <si>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</si>
  <si>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</si>
  <si>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</si>
  <si>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</si>
  <si>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</si>
  <si>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</si>
  <si>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</si>
  <si>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</si>
  <si>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</si>
  <si>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</si>
  <si>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</si>
  <si>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</si>
  <si>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</si>
  <si>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</si>
  <si>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</si>
  <si>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</si>
  <si>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</si>
  <si>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</si>
  <si>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</si>
  <si>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</si>
  <si>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</si>
  <si>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</si>
  <si>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</si>
  <si>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</si>
  <si>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</si>
  <si>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</si>
  <si>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</si>
  <si>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</si>
  <si>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</si>
  <si>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</si>
  <si>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</si>
  <si>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</si>
  <si>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</si>
  <si>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</si>
  <si>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</si>
  <si>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</si>
  <si>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</si>
  <si>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</si>
  <si>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</si>
  <si>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</si>
  <si>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</si>
  <si>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</si>
  <si>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</si>
  <si>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</si>
  <si>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</si>
  <si>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</si>
  <si>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</si>
  <si>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</si>
  <si>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</si>
  <si>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</si>
  <si>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</si>
  <si>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</si>
  <si>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</si>
  <si>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</si>
  <si>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</si>
  <si>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</si>
  <si>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</si>
  <si>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</si>
  <si>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</si>
  <si>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</si>
  <si>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</si>
  <si>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</si>
  <si>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</si>
  <si>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</si>
  <si>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</si>
  <si>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</si>
  <si>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</si>
  <si>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</si>
  <si>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</si>
  <si>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</si>
  <si>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</si>
  <si>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</si>
  <si>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</si>
  <si>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</si>
  <si>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</si>
  <si>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</si>
  <si>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</si>
  <si>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</si>
  <si>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</si>
  <si>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</si>
  <si>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</si>
  <si>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</si>
  <si>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</si>
  <si>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</si>
  <si>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</si>
  <si>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</si>
  <si>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</si>
  <si>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</si>
  <si>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</si>
  <si>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</si>
  <si>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</si>
  <si>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</si>
  <si>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</si>
  <si>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</si>
  <si>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</si>
  <si>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</si>
  <si>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</si>
  <si>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</si>
  <si>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</si>
  <si>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</si>
  <si>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</si>
  <si>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</si>
  <si>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</si>
  <si>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</si>
  <si>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</si>
  <si>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</si>
  <si>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</si>
  <si>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</si>
  <si>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</si>
  <si>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</si>
  <si>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</si>
  <si>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</si>
  <si>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</si>
  <si>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</si>
  <si>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</si>
  <si>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</si>
  <si>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</si>
  <si>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</si>
  <si>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</si>
  <si>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</si>
  <si>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</si>
  <si>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</si>
  <si>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</si>
  <si>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</si>
  <si>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</si>
  <si>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</si>
  <si>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</si>
  <si>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</si>
  <si>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</si>
  <si>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</si>
  <si>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</si>
  <si>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</si>
  <si>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</si>
  <si>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</si>
  <si>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</si>
  <si>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</si>
  <si>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</si>
  <si>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</si>
  <si>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</si>
  <si>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</si>
  <si>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</si>
  <si>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</si>
  <si>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</si>
  <si>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</si>
  <si>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</si>
  <si>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</si>
  <si>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</si>
  <si>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</si>
  <si>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</si>
  <si>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</si>
  <si>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</si>
  <si>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</si>
  <si>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</si>
  <si>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</si>
  <si>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</si>
  <si>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</si>
  <si>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</si>
  <si>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</si>
  <si>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</si>
  <si>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</si>
  <si>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</si>
  <si>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</si>
  <si>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</si>
  <si>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</si>
  <si>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</si>
  <si>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</si>
  <si>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</si>
  <si>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</si>
  <si>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</si>
  <si>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</si>
  <si>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</si>
  <si>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</si>
  <si>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</si>
  <si>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</si>
  <si>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</si>
  <si>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</si>
  <si>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</si>
  <si>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</si>
  <si>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</si>
  <si>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</si>
  <si>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</si>
  <si>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</si>
  <si>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</si>
  <si>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</si>
  <si>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</si>
  <si>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</si>
  <si>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</si>
  <si>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</si>
  <si>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</si>
  <si>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</si>
  <si>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</si>
  <si>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</si>
  <si>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</si>
  <si>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</si>
  <si>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</si>
  <si>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</si>
  <si>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</si>
  <si>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</si>
  <si>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</si>
  <si>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</si>
  <si>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</si>
  <si>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</si>
  <si>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</si>
  <si>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</si>
  <si>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</si>
  <si>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</si>
  <si>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</si>
  <si>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</si>
  <si>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</si>
  <si>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</si>
  <si>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</si>
  <si>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</si>
  <si>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</si>
  <si>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</si>
  <si>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</si>
  <si>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</si>
  <si>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</si>
  <si>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</si>
  <si>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</si>
  <si>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</si>
  <si>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</si>
  <si>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</si>
  <si>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</si>
  <si>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</si>
  <si>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</si>
  <si>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</si>
  <si>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</si>
  <si>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</si>
  <si>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</si>
  <si>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</si>
  <si>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</si>
  <si>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</si>
  <si>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</si>
  <si>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</si>
  <si>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</si>
  <si>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</si>
  <si>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</si>
  <si>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</si>
  <si>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</si>
  <si>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</si>
  <si>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</si>
  <si>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</si>
  <si>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</si>
  <si>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</si>
  <si>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</si>
  <si>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</si>
  <si>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</si>
  <si>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</si>
  <si>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</si>
  <si>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</si>
  <si>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</si>
  <si>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</si>
  <si>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</si>
  <si>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</si>
  <si>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</si>
  <si>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</si>
  <si>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</si>
  <si>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</si>
  <si>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</si>
  <si>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</si>
  <si>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</si>
  <si>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</si>
  <si>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</si>
  <si>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</si>
  <si>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</si>
  <si>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</si>
  <si>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</si>
  <si>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</si>
  <si>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</si>
  <si>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</si>
  <si>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</si>
  <si>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</si>
  <si>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</si>
  <si>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</si>
  <si>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</si>
  <si>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</si>
  <si>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</si>
  <si>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</si>
  <si>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</si>
  <si>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</si>
  <si>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</si>
  <si>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</si>
  <si>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</si>
  <si>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</si>
  <si>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</si>
  <si>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</si>
  <si>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</si>
  <si>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</si>
  <si>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</si>
  <si>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</si>
  <si>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</si>
  <si>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</si>
  <si>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</si>
  <si>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</si>
  <si>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</si>
  <si>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</si>
  <si>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</si>
  <si>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</si>
  <si>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</si>
  <si>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</si>
  <si>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</si>
  <si>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</si>
  <si>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</si>
  <si>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</si>
  <si>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</si>
  <si>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</si>
  <si>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</si>
  <si>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</si>
  <si>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</si>
  <si>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</si>
  <si>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</si>
  <si>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</si>
  <si>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</si>
  <si>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</si>
  <si>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</si>
  <si>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</si>
  <si>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</si>
  <si>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</si>
  <si>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</si>
  <si>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</si>
  <si>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</si>
  <si>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</si>
  <si>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</si>
  <si>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</si>
  <si>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</si>
  <si>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</si>
  <si>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</si>
  <si>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</si>
  <si>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</si>
  <si>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</si>
  <si>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</si>
  <si>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</si>
  <si>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</si>
  <si>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</si>
  <si>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</si>
  <si>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</si>
  <si>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</si>
  <si>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</si>
  <si>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</si>
  <si>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</si>
  <si>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</si>
  <si>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</si>
  <si>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</si>
  <si>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</si>
  <si>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</si>
  <si>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</si>
  <si>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</si>
  <si>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</si>
  <si>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</si>
  <si>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</si>
  <si>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</si>
  <si>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</si>
  <si>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</si>
  <si>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</si>
  <si>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</si>
  <si>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</si>
  <si>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</si>
  <si>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</si>
  <si>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</si>
  <si>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</si>
  <si>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</si>
  <si>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</si>
  <si>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</si>
  <si>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</si>
  <si>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</si>
  <si>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</si>
  <si>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</si>
  <si>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</si>
  <si>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</si>
  <si>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</si>
  <si>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</si>
  <si>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</si>
  <si>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</si>
  <si>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</si>
  <si>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</si>
  <si>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</si>
  <si>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</si>
  <si>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</si>
  <si>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</si>
  <si>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</si>
  <si>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</si>
  <si>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</si>
  <si>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</si>
  <si>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</si>
  <si>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</si>
  <si>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</si>
  <si>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</si>
  <si>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</si>
  <si>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</si>
  <si>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</si>
  <si>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</si>
  <si>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</si>
  <si>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</si>
  <si>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</si>
  <si>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</si>
  <si>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</si>
  <si>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</si>
  <si>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</si>
  <si>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</si>
  <si>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</si>
  <si>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</si>
  <si>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</si>
  <si>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</si>
  <si>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</si>
  <si>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</si>
  <si>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</si>
  <si>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</si>
  <si>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</si>
  <si>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</si>
  <si>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</si>
  <si>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</si>
  <si>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</si>
  <si>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</si>
  <si>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</si>
  <si>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</si>
  <si>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</si>
  <si>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</si>
  <si>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</si>
  <si>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</si>
  <si>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</si>
  <si>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</si>
  <si>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</si>
  <si>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</si>
  <si>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</si>
  <si>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</si>
  <si>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</si>
  <si>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</si>
  <si>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</si>
  <si>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</si>
  <si>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</si>
  <si>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</si>
  <si>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</si>
  <si>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</si>
  <si>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</si>
  <si>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</si>
  <si>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</si>
  <si>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</si>
  <si>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</si>
  <si>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</si>
  <si>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</si>
  <si>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</si>
  <si>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</si>
  <si>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</si>
  <si>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</si>
  <si>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</si>
  <si>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</si>
  <si>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</si>
  <si>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</si>
  <si>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</si>
  <si>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</si>
  <si>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</si>
  <si>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</si>
  <si>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</si>
  <si>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</si>
  <si>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</si>
  <si>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</si>
  <si>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</si>
  <si>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</si>
  <si>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</si>
  <si>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</si>
  <si>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</si>
  <si>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</si>
  <si>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</si>
  <si>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</si>
  <si>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</si>
  <si>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</si>
  <si>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</si>
  <si>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</si>
  <si>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</si>
  <si>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</si>
  <si>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</si>
  <si>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</si>
  <si>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</si>
  <si>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</si>
  <si>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</si>
  <si>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</si>
  <si>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</si>
  <si>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</si>
  <si>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</si>
  <si>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</si>
  <si>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</si>
  <si>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</si>
  <si>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</si>
  <si>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</si>
  <si>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</si>
  <si>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</si>
  <si>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</si>
  <si>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</si>
  <si>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</si>
  <si>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</si>
  <si>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</si>
  <si>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</si>
  <si>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</si>
  <si>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</si>
  <si>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</si>
  <si>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</si>
  <si>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</si>
  <si>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</si>
  <si>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</si>
  <si>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</si>
  <si>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</si>
  <si>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</si>
  <si>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</si>
  <si>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</si>
  <si>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</si>
  <si>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</si>
  <si>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</si>
  <si>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</si>
  <si>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</si>
  <si>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</si>
  <si>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</si>
  <si>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</si>
  <si>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</si>
  <si>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</si>
  <si>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</si>
  <si>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</si>
  <si>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</si>
  <si>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</si>
  <si>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</si>
  <si>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</si>
  <si>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</si>
  <si>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</si>
  <si>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</si>
  <si>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</si>
  <si>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</si>
  <si>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</si>
  <si>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</si>
  <si>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</si>
  <si>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</si>
  <si>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</si>
  <si>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</si>
  <si>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</si>
  <si>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</si>
  <si>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</si>
  <si>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</si>
  <si>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</si>
  <si>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</si>
  <si>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</si>
  <si>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</si>
  <si>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</si>
  <si>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</si>
  <si>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</si>
  <si>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</si>
  <si>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</si>
  <si>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</si>
  <si>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</si>
  <si>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</si>
  <si>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</si>
  <si>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</si>
  <si>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</si>
  <si>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</si>
  <si>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</si>
  <si>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</si>
  <si>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</si>
  <si>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</si>
  <si>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</si>
  <si>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</si>
  <si>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</si>
  <si>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</si>
  <si>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</si>
  <si>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</si>
  <si>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</si>
  <si>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</si>
  <si>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</si>
  <si>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</si>
  <si>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</si>
  <si>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</si>
  <si>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</si>
  <si>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</si>
  <si>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</si>
  <si>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</si>
  <si>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</si>
  <si>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</si>
  <si>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</si>
  <si>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</si>
  <si>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</si>
  <si>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</si>
  <si>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</si>
  <si>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</si>
  <si>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</si>
  <si>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</si>
  <si>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</si>
  <si>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</si>
  <si>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</si>
  <si>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</si>
  <si>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</si>
  <si>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</si>
  <si>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</si>
  <si>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</si>
  <si>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</si>
  <si>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</si>
  <si>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</si>
  <si>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</si>
  <si>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</si>
  <si>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</si>
  <si>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</si>
  <si>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</si>
  <si>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</si>
  <si>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</si>
  <si>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</si>
  <si>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</si>
  <si>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</si>
  <si>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</si>
  <si>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</si>
  <si>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</si>
  <si>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</si>
  <si>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</si>
  <si>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</si>
  <si>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</si>
  <si>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</si>
  <si>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</si>
  <si>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</si>
  <si>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</si>
  <si>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</si>
  <si>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</si>
  <si>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</si>
  <si>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</si>
  <si>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</si>
  <si>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</si>
  <si>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</si>
  <si>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</si>
  <si>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</si>
  <si>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</si>
  <si>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</si>
  <si>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</si>
  <si>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</si>
  <si>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</si>
  <si>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</si>
  <si>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</si>
  <si>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</si>
  <si>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</si>
  <si>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</si>
  <si>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</si>
  <si>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</si>
  <si>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</si>
  <si>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</si>
  <si>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</si>
  <si>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</si>
  <si>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</si>
  <si>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</si>
  <si>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</si>
  <si>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</si>
  <si>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</si>
  <si>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</si>
  <si>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</si>
  <si>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</si>
  <si>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</si>
  <si>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</si>
  <si>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</si>
  <si>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</si>
  <si>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</si>
  <si>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</si>
  <si>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</si>
  <si>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</si>
  <si>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</si>
  <si>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</si>
  <si>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</si>
  <si>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</si>
  <si>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</si>
  <si>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</si>
  <si>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</si>
  <si>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</si>
  <si>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</si>
  <si>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</si>
  <si>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</si>
  <si>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</si>
  <si>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</si>
  <si>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</si>
  <si>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</si>
  <si>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</si>
  <si>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</si>
  <si>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</si>
  <si>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</si>
  <si>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</si>
  <si>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</si>
  <si>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</si>
  <si>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</si>
  <si>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</si>
  <si>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</si>
  <si>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</si>
  <si>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</si>
  <si>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</si>
  <si>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</si>
  <si>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</si>
  <si>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</si>
  <si>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</si>
  <si>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</si>
  <si>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</si>
  <si>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</si>
  <si>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</si>
  <si>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</si>
  <si>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</si>
  <si>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</si>
  <si>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</si>
  <si>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</si>
  <si>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</si>
  <si>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</si>
  <si>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</si>
  <si>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</si>
  <si>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</si>
  <si>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</si>
  <si>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</si>
  <si>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</si>
  <si>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</si>
  <si>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</si>
  <si>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</si>
  <si>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</si>
  <si>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</si>
  <si>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</si>
  <si>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</si>
  <si>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</si>
  <si>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</si>
  <si>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</si>
  <si>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</si>
  <si>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</si>
  <si>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</si>
  <si>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</si>
  <si>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</si>
  <si>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</si>
  <si>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</si>
  <si>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</si>
  <si>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</si>
  <si>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</si>
  <si>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</si>
  <si>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</si>
  <si>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</si>
  <si>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</si>
  <si>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</si>
  <si>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</si>
  <si>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</si>
  <si>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</si>
  <si>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</si>
  <si>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</si>
  <si>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</si>
  <si>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</si>
  <si>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</si>
  <si>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</si>
  <si>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</si>
  <si>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</si>
  <si>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</si>
  <si>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</si>
  <si>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</si>
  <si>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</si>
  <si>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</si>
  <si>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</si>
  <si>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</si>
  <si>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</si>
  <si>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</si>
  <si>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</si>
  <si>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</si>
  <si>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</si>
  <si>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</si>
  <si>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</si>
  <si>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</si>
  <si>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</si>
  <si>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</si>
  <si>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</si>
  <si>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</si>
  <si>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</si>
  <si>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</si>
  <si>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</si>
  <si>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</si>
  <si>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</si>
  <si>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</si>
  <si>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</si>
  <si>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</si>
  <si>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</si>
  <si>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</si>
  <si>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</si>
  <si>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</si>
  <si>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</si>
  <si>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</si>
  <si>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</si>
  <si>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</si>
  <si>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</si>
  <si>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</si>
  <si>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</si>
  <si>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</si>
  <si>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</si>
  <si>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</si>
  <si>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</si>
  <si>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</si>
  <si>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</si>
  <si>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</si>
  <si>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</si>
  <si>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</si>
  <si>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</si>
  <si>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</si>
  <si>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</si>
  <si>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</si>
  <si>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</si>
  <si>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</si>
  <si>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</si>
  <si>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</si>
  <si>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</si>
  <si>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</si>
  <si>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</si>
  <si>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</si>
  <si>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</si>
  <si>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</si>
  <si>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</si>
  <si>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</si>
  <si>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</si>
  <si>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</si>
  <si>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</si>
  <si>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</si>
  <si>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</si>
  <si>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</si>
  <si>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</si>
  <si>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</si>
  <si>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</si>
  <si>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</si>
  <si>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</si>
  <si>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</si>
  <si>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</si>
  <si>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</si>
  <si>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</si>
  <si>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</si>
  <si>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</si>
  <si>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</si>
  <si>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</si>
  <si>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</si>
  <si>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</si>
  <si>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</si>
  <si>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</si>
  <si>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</si>
  <si>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</si>
  <si>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</si>
  <si>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</si>
  <si>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</si>
  <si>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</si>
  <si>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</si>
  <si>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</si>
  <si>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</si>
  <si>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</si>
  <si>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</si>
  <si>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</si>
  <si>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</si>
  <si>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</si>
  <si>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</si>
  <si>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</si>
  <si>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</si>
  <si>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</si>
  <si>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</si>
  <si>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</si>
  <si>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</si>
  <si>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</si>
  <si>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</si>
  <si>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</si>
  <si>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</si>
  <si>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</si>
  <si>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</si>
  <si>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</si>
  <si>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</si>
  <si>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</si>
  <si>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</si>
  <si>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</si>
  <si>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</si>
  <si>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</si>
  <si>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</si>
  <si>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</si>
  <si>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</si>
  <si>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</si>
  <si>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</si>
  <si>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</si>
  <si>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</si>
  <si>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</si>
  <si>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</si>
  <si>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</si>
  <si>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</si>
  <si>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</si>
  <si>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</si>
  <si>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</si>
  <si>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</si>
  <si>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</si>
  <si>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</si>
  <si>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</si>
  <si>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</si>
  <si>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</si>
  <si>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</si>
  <si>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</si>
  <si>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</si>
  <si>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</si>
  <si>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</si>
  <si>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</si>
  <si>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</si>
  <si>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</si>
  <si>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</si>
  <si>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</si>
  <si>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</si>
  <si>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</si>
  <si>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</si>
  <si>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</si>
  <si>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</si>
  <si>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</si>
  <si>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</si>
  <si>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</si>
  <si>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</si>
  <si>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</si>
  <si>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</si>
  <si>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</si>
  <si>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</si>
  <si>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</si>
  <si>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</si>
  <si>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</si>
  <si>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</si>
  <si>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</si>
  <si>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</si>
  <si>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</si>
  <si>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</si>
  <si>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</si>
  <si>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</si>
  <si>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</si>
  <si>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</si>
  <si>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</si>
  <si>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</si>
  <si>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</si>
  <si>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</si>
  <si>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</si>
  <si>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</si>
  <si>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</si>
  <si>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</si>
  <si>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</si>
  <si>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</si>
  <si>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</si>
  <si>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</si>
  <si>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</si>
  <si>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</si>
  <si>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</si>
  <si>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</si>
  <si>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</si>
  <si>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</si>
  <si>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</si>
  <si>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</si>
  <si>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</si>
  <si>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</si>
  <si>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</si>
  <si>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</si>
  <si>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</si>
  <si>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</si>
  <si>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</si>
  <si>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</si>
  <si>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</si>
  <si>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</si>
  <si>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</si>
  <si>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</si>
  <si>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</si>
  <si>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</si>
  <si>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</si>
  <si>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</si>
  <si>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</si>
  <si>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</si>
  <si>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</si>
  <si>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</si>
  <si>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</si>
  <si>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</si>
  <si>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</si>
  <si>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</si>
  <si>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</si>
  <si>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</si>
  <si>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</si>
  <si>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</si>
  <si>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</si>
  <si>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</si>
  <si>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</si>
  <si>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</si>
  <si>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</si>
  <si>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</si>
  <si>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</si>
  <si>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</si>
  <si>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</si>
  <si>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</si>
  <si>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</si>
  <si>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</si>
  <si>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</si>
  <si>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</si>
  <si>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</si>
  <si>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</si>
  <si>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</si>
  <si>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</si>
  <si>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</si>
  <si>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</si>
  <si>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</si>
  <si>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</si>
  <si>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</si>
  <si>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</si>
  <si>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</si>
  <si>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</si>
  <si>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</si>
  <si>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</si>
  <si>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</si>
  <si>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</si>
  <si>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</si>
  <si>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</si>
  <si>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</si>
  <si>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</si>
  <si>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</si>
  <si>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</si>
  <si>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</si>
  <si>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</si>
  <si>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</si>
  <si>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</si>
  <si>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</si>
  <si>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</si>
  <si>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</si>
  <si>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</si>
  <si>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</si>
  <si>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</si>
  <si>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</si>
  <si>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</si>
  <si>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</si>
  <si>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</si>
  <si>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</si>
  <si>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</si>
  <si>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</si>
  <si>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</si>
  <si>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</si>
  <si>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</si>
  <si>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</si>
  <si>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</si>
  <si>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</si>
  <si>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</si>
  <si>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</si>
  <si>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</si>
  <si>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</si>
  <si>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</si>
  <si>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</si>
  <si>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</si>
  <si>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</si>
  <si>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</si>
  <si>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</si>
  <si>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</si>
  <si>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</si>
  <si>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</si>
  <si>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</si>
  <si>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</si>
  <si>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</si>
  <si>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</si>
  <si>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</si>
  <si>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</si>
  <si>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</si>
  <si>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</si>
  <si>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</si>
  <si>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</si>
  <si>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</si>
  <si>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</si>
  <si>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</si>
  <si>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</si>
  <si>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</si>
  <si>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</si>
  <si>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</si>
  <si>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</si>
  <si>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</si>
  <si>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</si>
  <si>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</si>
  <si>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</si>
  <si>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</si>
  <si>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</si>
  <si>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</si>
  <si>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</si>
  <si>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</si>
  <si>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</si>
  <si>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</si>
  <si>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</si>
  <si>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</si>
  <si>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</si>
  <si>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</si>
  <si>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</si>
  <si>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</si>
  <si>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</si>
  <si>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</si>
  <si>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</si>
  <si>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</si>
  <si>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</si>
  <si>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</si>
  <si>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</si>
  <si>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</si>
  <si>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</si>
  <si>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</si>
  <si>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</si>
  <si>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</si>
  <si>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</si>
  <si>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</si>
  <si>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</si>
  <si>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</si>
  <si>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</si>
  <si>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</si>
  <si>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</si>
  <si>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</si>
  <si>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</si>
  <si>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</si>
  <si>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</si>
  <si>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</si>
  <si>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</si>
  <si>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</si>
  <si>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</si>
  <si>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</si>
  <si>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</si>
  <si>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</si>
  <si>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</si>
  <si>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</si>
  <si>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</si>
  <si>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</si>
  <si>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</si>
  <si>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</si>
  <si>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</si>
  <si>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</si>
  <si>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</si>
  <si>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</si>
  <si>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</si>
  <si>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</si>
  <si>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</si>
  <si>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</si>
  <si>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</si>
  <si>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</si>
  <si>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</si>
  <si>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</si>
  <si>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</si>
  <si>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</si>
  <si>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</si>
  <si>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</si>
  <si>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</si>
  <si>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</si>
  <si>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</si>
  <si>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</si>
  <si>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</si>
  <si>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</si>
  <si>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</si>
  <si>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</si>
  <si>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</si>
  <si>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</si>
  <si>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</si>
  <si>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</si>
  <si>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</si>
  <si>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</si>
  <si>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</si>
  <si>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</si>
  <si>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</si>
  <si>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</si>
  <si>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</si>
  <si>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</si>
  <si>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</si>
  <si>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</si>
  <si>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</si>
  <si>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</si>
  <si>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</si>
  <si>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</si>
  <si>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</si>
  <si>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</si>
  <si>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</si>
  <si>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</si>
  <si>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</si>
  <si>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</si>
  <si>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</si>
  <si>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</si>
  <si>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</si>
  <si>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</si>
  <si>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</si>
  <si>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</si>
  <si>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</si>
  <si>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</si>
  <si>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</si>
  <si>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</si>
  <si>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</si>
  <si>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</si>
  <si>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</si>
  <si>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</si>
  <si>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</si>
  <si>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</si>
  <si>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</si>
  <si>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</si>
  <si>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</si>
  <si>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</si>
  <si>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</si>
  <si>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</si>
  <si>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</si>
  <si>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</si>
  <si>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</si>
  <si>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</si>
  <si>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</si>
  <si>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</si>
  <si>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</si>
  <si>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</si>
  <si>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</si>
  <si>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</si>
  <si>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</si>
  <si>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</si>
  <si>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</si>
  <si>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</si>
  <si>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</si>
  <si>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</si>
  <si>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</si>
  <si>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</si>
  <si>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</si>
  <si>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</si>
  <si>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</si>
  <si>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</si>
  <si>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</si>
  <si>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</si>
  <si>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</si>
  <si>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</si>
  <si>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</si>
  <si>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</si>
  <si>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</si>
  <si>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</si>
  <si>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</si>
  <si>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</si>
  <si>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</si>
  <si>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</si>
  <si>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</si>
  <si>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</si>
  <si>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</si>
  <si>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</si>
  <si>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</si>
  <si>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</si>
  <si>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</si>
  <si>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</si>
  <si>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</si>
  <si>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</si>
  <si>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</si>
  <si>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</si>
  <si>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</si>
  <si>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</si>
  <si>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</si>
  <si>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</si>
  <si>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</si>
  <si>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</si>
  <si>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</si>
  <si>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</si>
  <si>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</si>
  <si>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</si>
  <si>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</si>
  <si>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</si>
  <si>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</si>
  <si>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</si>
  <si>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</si>
  <si>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</si>
  <si>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</si>
  <si>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</si>
  <si>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</si>
  <si>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</si>
  <si>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</si>
  <si>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</si>
  <si>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</si>
  <si>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</si>
  <si>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</si>
  <si>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</si>
  <si>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</si>
  <si>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</si>
  <si>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</si>
  <si>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</si>
  <si>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</si>
  <si>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</si>
  <si>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</si>
  <si>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</si>
  <si>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</si>
  <si>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</si>
  <si>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</si>
  <si>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</si>
  <si>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</si>
  <si>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</si>
  <si>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</si>
  <si>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</si>
  <si>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</si>
  <si>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</si>
  <si>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</si>
  <si>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</si>
  <si>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</si>
  <si>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</si>
  <si>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</si>
  <si>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</si>
  <si>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</si>
  <si>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</si>
  <si>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</si>
  <si>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</si>
  <si>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</si>
  <si>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</si>
  <si>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</si>
  <si>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</si>
  <si>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</si>
  <si>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</si>
  <si>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</si>
  <si>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</si>
  <si>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</si>
  <si>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</si>
  <si>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</si>
  <si>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</si>
  <si>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</si>
  <si>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</si>
  <si>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</si>
  <si>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</si>
  <si>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</si>
  <si>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</si>
  <si>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</si>
  <si>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</si>
  <si>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</si>
  <si>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</si>
  <si>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</si>
  <si>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</si>
  <si>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</si>
  <si>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</si>
  <si>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</si>
  <si>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</si>
  <si>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</si>
  <si>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</si>
  <si>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</si>
  <si>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</si>
  <si>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</si>
  <si>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</si>
  <si>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</si>
  <si>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</si>
  <si>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</si>
  <si>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</si>
  <si>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</si>
  <si>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</si>
  <si>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</si>
  <si>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</si>
  <si>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</si>
  <si>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</si>
  <si>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</si>
  <si>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</si>
  <si>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</si>
  <si>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</si>
  <si>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</si>
  <si>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</si>
  <si>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</si>
  <si>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</si>
  <si>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</si>
  <si>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</si>
  <si>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</si>
  <si>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</si>
  <si>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</si>
  <si>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</si>
  <si>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</si>
  <si>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</si>
  <si>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</si>
  <si>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</si>
  <si>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</si>
  <si>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</si>
  <si>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</si>
  <si>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</si>
  <si>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</si>
  <si>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</si>
  <si>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</si>
  <si>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</si>
  <si>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</si>
  <si>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</si>
  <si>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</si>
  <si>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</si>
  <si>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</si>
  <si>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</si>
  <si>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</si>
  <si>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</si>
  <si>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</si>
  <si>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</si>
  <si>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</si>
  <si>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</si>
  <si>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</si>
  <si>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</si>
  <si>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</si>
  <si>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</si>
  <si>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</si>
  <si>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</si>
  <si>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</si>
  <si>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</si>
  <si>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</si>
  <si>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</si>
  <si>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</si>
  <si>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</si>
  <si>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</si>
  <si>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</si>
  <si>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</si>
  <si>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</si>
  <si>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</si>
  <si>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</si>
  <si>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</si>
  <si>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</si>
  <si>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</si>
  <si>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</si>
  <si>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</si>
  <si>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</si>
  <si>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</si>
  <si>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</si>
  <si>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</si>
  <si>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</si>
  <si>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</si>
  <si>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</si>
  <si>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</si>
  <si>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</si>
  <si>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</si>
  <si>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</si>
  <si>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</si>
  <si>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</si>
  <si>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</si>
  <si>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</si>
  <si>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</si>
  <si>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</si>
  <si>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</si>
  <si>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</si>
  <si>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</si>
  <si>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</si>
  <si>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</si>
  <si>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</si>
  <si>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</si>
  <si>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</si>
  <si>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</si>
  <si>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</si>
  <si>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</si>
  <si>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</si>
  <si>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</si>
  <si>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</si>
  <si>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</si>
  <si>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</si>
  <si>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</si>
  <si>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</si>
  <si>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</si>
  <si>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</si>
  <si>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</si>
  <si>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</si>
  <si>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</si>
  <si>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</si>
  <si>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</si>
  <si>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</si>
  <si>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</si>
  <si>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</si>
  <si>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</si>
  <si>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</si>
  <si>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</si>
  <si>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</si>
  <si>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</si>
  <si>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</si>
  <si>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</si>
  <si>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</si>
  <si>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</si>
  <si>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</si>
  <si>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</si>
  <si>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</si>
  <si>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</si>
  <si>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</si>
  <si>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</si>
  <si>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</si>
  <si>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</si>
  <si>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</si>
  <si>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</si>
  <si>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</si>
  <si>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</si>
  <si>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</si>
  <si>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</si>
  <si>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</si>
  <si>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</si>
  <si>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</si>
  <si>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</si>
  <si>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</si>
  <si>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</si>
  <si>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</si>
  <si>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</si>
  <si>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</si>
  <si>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</si>
  <si>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</si>
  <si>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</si>
  <si>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</si>
  <si>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</si>
  <si>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</si>
  <si>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</si>
  <si>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</si>
  <si>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</si>
  <si>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</si>
  <si>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</si>
  <si>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</si>
  <si>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</si>
  <si>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</si>
  <si>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</si>
  <si>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</si>
  <si>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</si>
  <si>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</si>
  <si>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</si>
  <si>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</si>
  <si>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</si>
  <si>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</si>
  <si>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</si>
  <si>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</si>
  <si>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</si>
  <si>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</si>
  <si>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</si>
  <si>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</si>
  <si>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</si>
  <si>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</si>
  <si>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</si>
  <si>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</si>
  <si>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</si>
  <si>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</si>
  <si>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</si>
  <si>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</si>
  <si>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</si>
  <si>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</si>
  <si>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</si>
  <si>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</si>
  <si>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</si>
  <si>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</si>
  <si>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</si>
  <si>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</si>
  <si>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</si>
  <si>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</si>
  <si>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</si>
  <si>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</si>
  <si>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</si>
  <si>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</si>
  <si>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</si>
  <si>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</si>
  <si>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</si>
  <si>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</si>
  <si>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</si>
  <si>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</si>
  <si>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</si>
  <si>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</si>
  <si>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</si>
  <si>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</si>
  <si>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</si>
  <si>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</si>
  <si>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</si>
  <si>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</si>
  <si>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</si>
  <si>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</si>
  <si>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</si>
  <si>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</si>
  <si>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</si>
  <si>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</si>
  <si>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</si>
  <si>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</si>
  <si>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</si>
  <si>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</si>
  <si>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</si>
  <si>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</si>
  <si>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</si>
  <si>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</si>
  <si>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</si>
  <si>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</si>
  <si>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</si>
  <si>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</si>
  <si>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</si>
  <si>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</si>
  <si>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</si>
  <si>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</si>
  <si>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</si>
  <si>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</si>
  <si>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</si>
  <si>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</si>
  <si>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</si>
  <si>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</si>
  <si>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</si>
  <si>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</si>
  <si>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</si>
  <si>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</si>
  <si>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</si>
  <si>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</si>
  <si>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</si>
  <si>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</si>
  <si>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</si>
  <si>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</si>
  <si>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</si>
  <si>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</si>
  <si>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</si>
  <si>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</si>
  <si>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</si>
  <si>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</si>
  <si>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</si>
  <si>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</si>
  <si>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</si>
  <si>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</si>
  <si>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</si>
  <si>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</si>
  <si>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</si>
  <si>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</si>
  <si>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</si>
  <si>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</si>
  <si>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</si>
  <si>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</si>
  <si>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</si>
  <si>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</si>
  <si>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</si>
  <si>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</si>
  <si>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</si>
  <si>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</si>
  <si>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</si>
  <si>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</si>
  <si>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</si>
  <si>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</si>
  <si>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</si>
  <si>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</si>
  <si>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</si>
  <si>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</si>
  <si>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</si>
  <si>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</si>
  <si>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</si>
  <si>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</si>
  <si>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</si>
  <si>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</si>
  <si>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</si>
  <si>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</si>
  <si>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</si>
  <si>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</si>
  <si>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</si>
  <si>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</si>
  <si>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</si>
  <si>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</si>
  <si>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</si>
  <si>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</si>
  <si>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</si>
  <si>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</si>
  <si>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</si>
  <si>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</si>
  <si>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</si>
  <si>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</si>
  <si>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</si>
  <si>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</si>
  <si>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</si>
  <si>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</si>
  <si>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</si>
  <si>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</si>
  <si>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</si>
  <si>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</si>
  <si>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</si>
  <si>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</si>
  <si>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</si>
  <si>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</si>
  <si>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</si>
  <si>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</si>
  <si>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</si>
  <si>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</si>
  <si>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</si>
  <si>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</si>
  <si>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</si>
  <si>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</si>
  <si>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</si>
  <si>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</si>
  <si>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</si>
  <si>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</si>
  <si>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</si>
  <si>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</si>
  <si>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</si>
  <si>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</si>
  <si>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</si>
  <si>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</si>
  <si>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</si>
  <si>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</si>
  <si>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</si>
  <si>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</si>
  <si>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</si>
  <si>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</si>
  <si>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</si>
  <si>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</si>
  <si>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</si>
  <si>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</si>
  <si>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</si>
  <si>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</si>
  <si>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</si>
  <si>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</si>
  <si>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</si>
  <si>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</si>
  <si>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</si>
  <si>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</si>
  <si>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</si>
  <si>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</si>
  <si>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</si>
  <si>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</si>
  <si>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</si>
  <si>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</si>
  <si>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</si>
  <si>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</si>
  <si>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</si>
  <si>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</si>
  <si>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</si>
  <si>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</si>
  <si>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</si>
  <si>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</si>
  <si>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</si>
  <si>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</si>
  <si>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</si>
  <si>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</si>
  <si>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</si>
  <si>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</si>
  <si>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</si>
  <si>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</si>
  <si>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</si>
  <si>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</si>
  <si>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</si>
  <si>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</si>
  <si>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</si>
  <si>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</si>
  <si>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</si>
  <si>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</si>
  <si>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</si>
  <si>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</si>
  <si>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</si>
  <si>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</si>
  <si>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</si>
  <si>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</si>
  <si>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</si>
  <si>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</si>
  <si>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</si>
  <si>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</si>
  <si>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</si>
  <si>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</si>
  <si>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</si>
  <si>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</si>
  <si>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</si>
  <si>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</si>
  <si>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</si>
  <si>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</si>
  <si>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</si>
  <si>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</si>
  <si>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</si>
  <si>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</si>
  <si>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</si>
  <si>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</si>
  <si>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</si>
  <si>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</si>
  <si>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</si>
  <si>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</si>
  <si>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</si>
  <si>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</si>
  <si>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</si>
  <si>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</si>
  <si>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</si>
  <si>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</si>
  <si>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</si>
  <si>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</si>
  <si>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</si>
  <si>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</si>
  <si>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</si>
  <si>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</si>
  <si>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</si>
  <si>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</si>
  <si>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</si>
  <si>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</si>
  <si>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</si>
  <si>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</si>
  <si>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</si>
  <si>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</si>
  <si>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</si>
  <si>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</si>
  <si>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</si>
  <si>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</si>
  <si>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</si>
  <si>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</si>
  <si>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</si>
  <si>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</si>
  <si>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</si>
  <si>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</si>
  <si>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</si>
  <si>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</si>
  <si>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</si>
  <si>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</si>
  <si>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</si>
  <si>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</si>
  <si>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</si>
  <si>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</si>
  <si>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</si>
  <si>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</si>
  <si>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</si>
  <si>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</si>
  <si>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</si>
  <si>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</si>
  <si>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</si>
  <si>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</si>
  <si>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</si>
  <si>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</si>
  <si>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</si>
  <si>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</si>
  <si>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</si>
  <si>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</si>
  <si>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</si>
  <si>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</si>
  <si>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</si>
  <si>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</si>
  <si>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</si>
  <si>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</si>
  <si>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</si>
  <si>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</si>
  <si>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</si>
  <si>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</si>
  <si>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</si>
  <si>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</si>
  <si>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</si>
  <si>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</si>
  <si>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</si>
  <si>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</si>
  <si>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</si>
  <si>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</si>
  <si>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</si>
  <si>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</si>
  <si>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</si>
  <si>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</si>
  <si>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</si>
  <si>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</si>
  <si>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</si>
  <si>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</si>
  <si>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</si>
  <si>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</si>
  <si>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</si>
  <si>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</si>
  <si>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</si>
  <si>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</si>
  <si>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</si>
  <si>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</si>
  <si>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</si>
  <si>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</si>
  <si>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</si>
  <si>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</si>
  <si>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</si>
  <si>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</si>
  <si>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</si>
  <si>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</si>
  <si>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</si>
  <si>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</si>
  <si>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</si>
  <si>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</si>
  <si>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</si>
  <si>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</si>
  <si>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</si>
  <si>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</si>
  <si>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</si>
  <si>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</si>
  <si>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</si>
  <si>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</si>
  <si>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</si>
  <si>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</si>
  <si>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</si>
  <si>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</si>
  <si>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</si>
  <si>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</si>
  <si>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</si>
  <si>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</si>
  <si>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</si>
  <si>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</si>
  <si>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</si>
  <si>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</si>
  <si>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</si>
  <si>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</si>
  <si>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</si>
  <si>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</si>
  <si>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</si>
  <si>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</si>
  <si>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</si>
  <si>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</si>
  <si>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</si>
  <si>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</si>
  <si>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</si>
  <si>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</si>
  <si>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</si>
  <si>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</si>
  <si>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</si>
  <si>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</si>
  <si>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</si>
  <si>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</si>
  <si>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</si>
  <si>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</si>
  <si>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</si>
  <si>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</si>
  <si>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</si>
  <si>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</si>
  <si>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</si>
  <si>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</si>
  <si>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</si>
  <si>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</si>
  <si>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</si>
  <si>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</si>
  <si>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</si>
  <si>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</si>
  <si>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</si>
  <si>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</si>
  <si>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</si>
  <si>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</si>
  <si>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</si>
  <si>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</si>
  <si>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</si>
  <si>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</si>
  <si>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</si>
  <si>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</si>
  <si>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</si>
  <si>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</si>
  <si>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</si>
  <si>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</si>
  <si>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</si>
  <si>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</si>
  <si>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</si>
  <si>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</si>
  <si>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</si>
  <si>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</si>
  <si>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</si>
  <si>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</si>
  <si>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</si>
  <si>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</si>
  <si>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</si>
  <si>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</si>
  <si>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</si>
  <si>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</si>
  <si>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</si>
  <si>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</si>
  <si>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</si>
  <si>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</si>
  <si>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</si>
  <si>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</si>
  <si>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</si>
  <si>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</si>
  <si>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</si>
  <si>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</si>
  <si>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</si>
  <si>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</si>
  <si>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</si>
  <si>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</si>
  <si>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</si>
  <si>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</si>
  <si>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</si>
  <si>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</si>
  <si>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</si>
  <si>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</si>
  <si>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</si>
  <si>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</si>
  <si>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</si>
  <si>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</si>
  <si>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</si>
  <si>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</si>
  <si>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</si>
  <si>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</si>
  <si>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</si>
  <si>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</si>
  <si>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</si>
  <si>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</si>
  <si>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</si>
  <si>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</si>
  <si>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</si>
  <si>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</si>
  <si>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</si>
  <si>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</si>
  <si>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</si>
  <si>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</si>
  <si>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</si>
  <si>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</si>
  <si>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</si>
  <si>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</si>
  <si>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</si>
  <si>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</si>
  <si>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</si>
  <si>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</si>
  <si>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</si>
  <si>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</si>
  <si>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</si>
  <si>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</si>
  <si>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</si>
  <si>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</si>
  <si>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</si>
  <si>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</si>
  <si>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</si>
  <si>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</si>
  <si>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</si>
  <si>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</si>
  <si>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</si>
  <si>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</si>
  <si>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</si>
  <si>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</si>
  <si>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</si>
  <si>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</si>
  <si>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</si>
  <si>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</si>
  <si>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</si>
  <si>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</si>
  <si>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</si>
  <si>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</si>
  <si>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</si>
  <si>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</si>
  <si>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</si>
  <si>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</si>
  <si>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</si>
  <si>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</si>
  <si>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</si>
  <si>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</si>
  <si>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</si>
  <si>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</si>
  <si>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</si>
  <si>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</si>
  <si>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</si>
  <si>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</si>
  <si>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</si>
  <si>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</si>
  <si>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</si>
  <si>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</si>
  <si>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</si>
  <si>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</si>
  <si>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</si>
  <si>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</si>
  <si>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</si>
  <si>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</si>
  <si>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</si>
  <si>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</si>
  <si>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</si>
  <si>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</si>
  <si>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</si>
  <si>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</si>
  <si>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</si>
  <si>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</si>
  <si>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</si>
  <si>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</si>
  <si>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</si>
  <si>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</si>
  <si>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</si>
  <si>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</si>
  <si>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</si>
  <si>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</si>
  <si>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</si>
  <si>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</si>
  <si>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</si>
  <si>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</si>
  <si>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</si>
  <si>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</si>
  <si>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</si>
  <si>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</si>
  <si>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</si>
  <si>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</si>
  <si>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</si>
  <si>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</si>
  <si>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</si>
  <si>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</si>
  <si>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</si>
  <si>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</si>
  <si>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</si>
  <si>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</si>
  <si>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</si>
  <si>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</si>
  <si>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</si>
  <si>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</si>
  <si>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</si>
  <si>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</si>
  <si>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</si>
  <si>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</si>
  <si>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</si>
  <si>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</si>
  <si>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</si>
  <si>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</si>
  <si>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</si>
  <si>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</si>
  <si>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</si>
  <si>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</si>
  <si>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</si>
  <si>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</si>
  <si>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</si>
  <si>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</si>
  <si>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</si>
  <si>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</si>
  <si>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</si>
  <si>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</si>
  <si>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</si>
  <si>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</si>
  <si>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</si>
  <si>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</si>
  <si>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</si>
  <si>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</si>
  <si>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</si>
  <si>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</si>
  <si>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</si>
  <si>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</si>
  <si>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</si>
  <si>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</si>
  <si>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</si>
  <si>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</si>
  <si>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</si>
  <si>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</si>
  <si>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</si>
  <si>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</si>
  <si>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</si>
  <si>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</si>
  <si>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</si>
  <si>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</si>
  <si>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</si>
  <si>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</si>
  <si>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</si>
  <si>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</si>
  <si>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</si>
  <si>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</si>
  <si>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</si>
  <si>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</si>
  <si>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</si>
  <si>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</si>
  <si>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</si>
  <si>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</si>
  <si>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</si>
  <si>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</si>
  <si>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</si>
  <si>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</si>
  <si>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</si>
  <si>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</si>
  <si>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</si>
  <si>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</si>
  <si>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</si>
  <si>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</si>
  <si>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</si>
  <si>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</si>
  <si>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</si>
  <si>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</si>
  <si>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</si>
  <si>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</si>
  <si>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</si>
  <si>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</si>
  <si>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</si>
  <si>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</si>
  <si>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</si>
  <si>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</si>
  <si>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</si>
  <si>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</si>
  <si>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</si>
  <si>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</si>
  <si>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</si>
  <si>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</si>
  <si>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</si>
  <si>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</si>
  <si>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</si>
  <si>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</si>
  <si>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</si>
  <si>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</si>
  <si>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</si>
  <si>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</si>
  <si>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</si>
  <si>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</si>
  <si>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</si>
  <si>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</si>
  <si>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</si>
  <si>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</si>
  <si>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</si>
  <si>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</si>
  <si>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</si>
  <si>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</si>
  <si>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</si>
  <si>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</si>
  <si>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</si>
  <si>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</si>
  <si>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</si>
  <si>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</si>
  <si>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</si>
  <si>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</si>
  <si>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</si>
  <si>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</si>
  <si>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</si>
  <si>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</si>
  <si>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</si>
  <si>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</si>
  <si>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</si>
  <si>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</si>
  <si>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</si>
  <si>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</si>
  <si>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</si>
  <si>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</si>
  <si>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</si>
  <si>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</si>
  <si>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</si>
  <si>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</si>
  <si>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</si>
  <si>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</si>
  <si>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</si>
  <si>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</si>
  <si>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</si>
  <si>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</si>
  <si>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</si>
  <si>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</si>
  <si>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</si>
  <si>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</si>
  <si>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</si>
  <si>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</si>
  <si>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</si>
  <si>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</si>
  <si>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</si>
  <si>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</si>
  <si>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</si>
  <si>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</si>
  <si>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</si>
  <si>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</si>
  <si>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</si>
  <si>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</si>
  <si>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</si>
  <si>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</si>
  <si>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</si>
  <si>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</si>
  <si>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</si>
  <si>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</si>
  <si>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</si>
  <si>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</si>
  <si>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</si>
  <si>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</si>
  <si>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</si>
  <si>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</si>
  <si>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</si>
  <si>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</si>
  <si>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</si>
  <si>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</si>
  <si>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</si>
  <si>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</si>
  <si>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</si>
  <si>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</si>
  <si>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</si>
  <si>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</si>
  <si>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</si>
  <si>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</si>
  <si>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</si>
  <si>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</si>
  <si>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</si>
  <si>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</si>
  <si>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</si>
  <si>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</si>
  <si>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</si>
  <si>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</si>
  <si>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</si>
  <si>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</si>
  <si>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</si>
  <si>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</si>
  <si>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</si>
  <si>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</si>
  <si>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</si>
  <si>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</si>
  <si>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</si>
  <si>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</si>
  <si>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</si>
  <si>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</si>
  <si>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</si>
  <si>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</si>
  <si>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</si>
  <si>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</si>
  <si>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</si>
  <si>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</si>
  <si>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</si>
  <si>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</si>
  <si>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</si>
  <si>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</si>
  <si>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</si>
  <si>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</si>
  <si>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</si>
  <si>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</si>
  <si>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</si>
  <si>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</si>
  <si>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</si>
  <si>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</si>
  <si>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</si>
  <si>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</si>
  <si>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</si>
  <si>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</si>
  <si>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</si>
  <si>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</si>
  <si>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</si>
  <si>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</si>
  <si>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</si>
  <si>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</si>
  <si>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</si>
  <si>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</si>
  <si>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</si>
  <si>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</si>
  <si>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</si>
  <si>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</si>
  <si>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</si>
  <si>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</si>
  <si>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</si>
  <si>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</si>
  <si>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</si>
  <si>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</si>
  <si>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</si>
  <si>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</si>
  <si>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</si>
  <si>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</si>
  <si>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</si>
  <si>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</si>
  <si>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</si>
  <si>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</si>
  <si>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</si>
  <si>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</si>
  <si>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</si>
  <si>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</si>
  <si>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</si>
  <si>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</si>
  <si>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</si>
  <si>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</si>
  <si>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</si>
  <si>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</si>
  <si>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</si>
  <si>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</si>
  <si>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</si>
  <si>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</si>
  <si>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</si>
  <si>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</si>
  <si>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</si>
  <si>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</si>
  <si>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</si>
  <si>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</si>
  <si>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</si>
  <si>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</si>
  <si>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</si>
  <si>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</si>
  <si>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</si>
  <si>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</si>
  <si>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</si>
  <si>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</si>
  <si>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</si>
  <si>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</si>
  <si>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</si>
  <si>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</si>
  <si>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</si>
  <si>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</si>
  <si>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</si>
  <si>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</si>
  <si>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</si>
  <si>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</si>
  <si>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</si>
  <si>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</si>
  <si>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</si>
  <si>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</si>
  <si>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</si>
  <si>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</si>
  <si>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</si>
  <si>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</si>
  <si>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</si>
  <si>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</si>
  <si>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</si>
  <si>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</si>
  <si>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</si>
  <si>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</si>
  <si>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</si>
  <si>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</si>
  <si>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</si>
  <si>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</si>
  <si>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</si>
  <si>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</si>
  <si>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</si>
  <si>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</si>
  <si>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</si>
  <si>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</si>
  <si>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</si>
  <si>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</si>
  <si>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</si>
  <si>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</si>
  <si>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</si>
  <si>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</si>
  <si>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</si>
  <si>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</si>
  <si>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</si>
  <si>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</si>
  <si>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</si>
  <si>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</si>
  <si>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</si>
  <si>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</si>
  <si>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</si>
  <si>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</si>
  <si>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</si>
  <si>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</si>
  <si>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</si>
  <si>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</si>
  <si>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</si>
  <si>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</si>
  <si>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</si>
  <si>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</si>
  <si>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</si>
  <si>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</si>
  <si>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</si>
  <si>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</si>
  <si>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</si>
  <si>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</si>
  <si>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</si>
  <si>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</si>
  <si>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</si>
  <si>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</si>
  <si>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</si>
  <si>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</si>
  <si>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</si>
  <si>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</si>
  <si>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</si>
  <si>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</si>
  <si>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</si>
  <si>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</si>
  <si>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</si>
  <si>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</si>
  <si>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</si>
  <si>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</si>
  <si>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</si>
  <si>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</si>
  <si>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</si>
  <si>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</si>
  <si>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</si>
  <si>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</si>
  <si>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</si>
  <si>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</si>
  <si>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</si>
  <si>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</si>
  <si>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</si>
  <si>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</si>
  <si>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</si>
  <si>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</si>
  <si>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</si>
  <si>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</si>
  <si>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</si>
  <si>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</si>
  <si>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</si>
  <si>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</si>
  <si>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</si>
  <si>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</si>
  <si>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</si>
  <si>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</si>
  <si>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</si>
  <si>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</si>
  <si>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</si>
  <si>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</si>
  <si>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</si>
  <si>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</si>
  <si>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</si>
  <si>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</si>
  <si>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</si>
  <si>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</si>
  <si>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</si>
  <si>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</si>
  <si>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</si>
  <si>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</si>
  <si>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</si>
  <si>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</si>
  <si>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</si>
  <si>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</si>
  <si>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</si>
  <si>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</si>
  <si>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</si>
  <si>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</si>
  <si>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</si>
  <si>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</si>
  <si>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</si>
  <si>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</si>
  <si>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</si>
  <si>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</si>
  <si>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</si>
  <si>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</si>
  <si>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</si>
  <si>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</si>
  <si>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</si>
  <si>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</si>
  <si>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</si>
  <si>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</si>
  <si>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</si>
  <si>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</si>
  <si>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</si>
  <si>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</si>
  <si>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</si>
  <si>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</si>
  <si>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</si>
  <si>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</si>
  <si>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</si>
  <si>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</si>
  <si>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</si>
  <si>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</si>
  <si>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</si>
  <si>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</si>
  <si>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</si>
  <si>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</si>
  <si>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</si>
  <si>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</si>
  <si>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</si>
  <si>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</si>
  <si>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</si>
  <si>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</si>
  <si>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</si>
  <si>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</si>
  <si>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</si>
  <si>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</si>
  <si>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</si>
  <si>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</si>
  <si>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</si>
  <si>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</si>
  <si>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</si>
  <si>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</si>
  <si>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</si>
  <si>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</si>
  <si>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</si>
  <si>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</si>
  <si>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</si>
  <si>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</si>
  <si>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</si>
  <si>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</si>
  <si>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</si>
  <si>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</si>
  <si>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</si>
  <si>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</si>
  <si>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</si>
  <si>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</si>
  <si>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</si>
  <si>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</si>
  <si>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</si>
  <si>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</si>
  <si>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</si>
  <si>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</si>
  <si>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</si>
  <si>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</si>
  <si>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</si>
  <si>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</si>
  <si>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</si>
  <si>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</si>
  <si>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</si>
  <si>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</si>
  <si>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</si>
  <si>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</si>
  <si>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</si>
  <si>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</si>
  <si>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</si>
  <si>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</si>
  <si>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</si>
  <si>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</si>
  <si>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</si>
  <si>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</si>
  <si>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</si>
  <si>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</si>
  <si>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</si>
  <si>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</si>
  <si>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</si>
  <si>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</si>
  <si>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</si>
  <si>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</si>
  <si>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</si>
  <si>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</si>
  <si>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</si>
  <si>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</si>
  <si>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</si>
  <si>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</si>
  <si>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</si>
  <si>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</si>
  <si>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</si>
  <si>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</si>
  <si>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</si>
  <si>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</si>
  <si>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</si>
  <si>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</si>
  <si>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</si>
  <si>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</si>
  <si>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</si>
  <si>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</si>
  <si>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</si>
  <si>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</si>
  <si>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</si>
  <si>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</si>
  <si>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</si>
  <si>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</si>
  <si>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</si>
  <si>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</si>
  <si>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</si>
  <si>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</si>
  <si>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</si>
  <si>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</si>
  <si>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</si>
  <si>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</si>
  <si>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</si>
  <si>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</si>
  <si>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</si>
  <si>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</si>
  <si>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</si>
  <si>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</si>
  <si>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</si>
  <si>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</si>
  <si>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</si>
  <si>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</si>
  <si>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</si>
  <si>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</si>
  <si>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</si>
  <si>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</si>
  <si>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</si>
  <si>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</si>
  <si>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</si>
  <si>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</si>
  <si>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</si>
  <si>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</si>
  <si>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</si>
  <si>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</si>
  <si>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</si>
  <si>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</si>
  <si>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</si>
  <si>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</si>
  <si>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</si>
  <si>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</si>
  <si>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</si>
  <si>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</si>
  <si>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</si>
  <si>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</si>
  <si>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</si>
  <si>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</si>
  <si>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</si>
  <si>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</si>
  <si>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</si>
  <si>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</si>
  <si>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</si>
  <si>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</si>
  <si>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</si>
  <si>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</si>
  <si>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</si>
  <si>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</si>
  <si>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</si>
  <si>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</si>
  <si>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</si>
  <si>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</si>
  <si>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</si>
  <si>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</si>
  <si>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</si>
  <si>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</si>
  <si>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</si>
  <si>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</si>
  <si>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</si>
  <si>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</si>
  <si>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</si>
  <si>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</si>
  <si>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</si>
  <si>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</si>
  <si>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</si>
  <si>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</si>
  <si>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</si>
  <si>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</si>
  <si>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</si>
  <si>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</si>
  <si>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</si>
  <si>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</si>
  <si>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</si>
  <si>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</si>
  <si>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</si>
  <si>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</si>
  <si>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</si>
  <si>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</si>
  <si>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</si>
  <si>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</si>
  <si>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</si>
  <si>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</si>
  <si>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</si>
  <si>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</si>
  <si>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</si>
  <si>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</si>
  <si>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</si>
  <si>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</si>
  <si>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</si>
  <si>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</si>
  <si>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</si>
  <si>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</si>
  <si>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</si>
  <si>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</si>
  <si>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</si>
  <si>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</si>
  <si>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</si>
  <si>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</si>
  <si>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</si>
  <si>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</si>
  <si>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</si>
  <si>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</si>
  <si>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</si>
  <si>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</si>
  <si>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</si>
  <si>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</si>
  <si>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</si>
  <si>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</si>
  <si>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</si>
  <si>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</si>
  <si>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</si>
  <si>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</si>
  <si>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</si>
  <si>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</si>
  <si>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</si>
  <si>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</si>
  <si>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</si>
  <si>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</si>
  <si>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</si>
  <si>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</si>
  <si>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</si>
  <si>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</si>
  <si>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</si>
  <si>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</si>
  <si>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</si>
  <si>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</si>
  <si>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</si>
  <si>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</si>
  <si>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</si>
  <si>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</si>
  <si>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</si>
  <si>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</si>
  <si>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</si>
  <si>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</si>
  <si>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</si>
  <si>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</si>
  <si>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</si>
  <si>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</si>
  <si>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</si>
  <si>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</si>
  <si>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</si>
  <si>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</si>
  <si>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</si>
  <si>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</si>
  <si>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</si>
  <si>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</si>
  <si>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</si>
  <si>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</si>
  <si>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</si>
  <si>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</si>
  <si>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</si>
  <si>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</si>
  <si>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</si>
  <si>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</si>
  <si>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</si>
  <si>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</si>
  <si>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</si>
  <si>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</si>
  <si>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</si>
  <si>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</si>
  <si>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</si>
  <si>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</si>
  <si>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</si>
  <si>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</si>
  <si>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</si>
  <si>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</si>
  <si>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</si>
  <si>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</si>
  <si>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</si>
  <si>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</si>
  <si>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</si>
  <si>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</si>
  <si>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</si>
  <si>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</si>
  <si>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</si>
  <si>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</si>
  <si>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</si>
  <si>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</si>
  <si>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</si>
  <si>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</si>
  <si>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</si>
  <si>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</si>
  <si>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</si>
  <si>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</si>
  <si>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</si>
  <si>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</si>
  <si>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</si>
  <si>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</si>
  <si>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</si>
  <si>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</si>
  <si>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</si>
  <si>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</si>
  <si>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</si>
  <si>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</si>
  <si>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</si>
  <si>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</si>
  <si>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</si>
  <si>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</si>
  <si>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</si>
  <si>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</si>
  <si>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</si>
  <si>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</si>
  <si>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</si>
  <si>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</si>
  <si>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</si>
  <si>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</si>
  <si>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</si>
  <si>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</si>
  <si>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</si>
  <si>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</si>
  <si>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</si>
  <si>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</si>
  <si>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</si>
  <si>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</si>
  <si>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</si>
  <si>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</si>
  <si>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</si>
  <si>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</si>
  <si>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</si>
  <si>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</si>
  <si>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</si>
  <si>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</si>
  <si>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</si>
  <si>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</si>
  <si>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</si>
  <si>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</si>
  <si>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</si>
  <si>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</si>
  <si>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</si>
  <si>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</si>
  <si>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</si>
  <si>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</si>
  <si>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</si>
  <si>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</si>
  <si>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</si>
  <si>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</si>
  <si>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</si>
  <si>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</si>
  <si>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</si>
  <si>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</si>
  <si>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</si>
  <si>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</si>
  <si>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</si>
  <si>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</si>
  <si>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</si>
  <si>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</si>
  <si>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</si>
  <si>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</si>
  <si>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</si>
  <si>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</si>
  <si>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</si>
  <si>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</si>
  <si>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</si>
  <si>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</si>
  <si>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</si>
  <si>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</si>
  <si>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</si>
  <si>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</si>
  <si>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</si>
  <si>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</si>
  <si>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</si>
  <si>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</si>
  <si>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</si>
  <si>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</si>
  <si>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</si>
  <si>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</si>
  <si>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</si>
  <si>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</si>
  <si>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</si>
  <si>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</si>
  <si>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</si>
  <si>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</si>
  <si>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</si>
  <si>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</si>
  <si>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</si>
  <si>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</si>
  <si>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</si>
  <si>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</si>
  <si>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</si>
  <si>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</si>
  <si>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</si>
  <si>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</si>
  <si>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</si>
  <si>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</si>
  <si>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</si>
  <si>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</si>
  <si>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</si>
  <si>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</si>
  <si>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</si>
  <si>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</si>
  <si>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</si>
  <si>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</si>
  <si>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</si>
  <si>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</si>
  <si>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</si>
  <si>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</si>
  <si>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</si>
  <si>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</si>
  <si>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</si>
  <si>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</si>
  <si>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</si>
  <si>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</si>
  <si>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</si>
  <si>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</si>
  <si>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</si>
  <si>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</si>
  <si>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</si>
  <si>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</si>
  <si>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</si>
  <si>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</si>
  <si>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</si>
  <si>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</si>
  <si>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</si>
  <si>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</si>
  <si>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</si>
  <si>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</si>
  <si>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</si>
  <si>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</si>
  <si>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</si>
  <si>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</si>
  <si>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</si>
  <si>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</si>
  <si>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</si>
  <si>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</si>
  <si>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</si>
  <si>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</si>
  <si>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</si>
  <si>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</si>
  <si>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</si>
  <si>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</si>
  <si>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</si>
  <si>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</si>
  <si>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</si>
  <si>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</si>
  <si>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</si>
  <si>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</si>
  <si>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</si>
  <si>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</si>
  <si>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</si>
  <si>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</si>
  <si>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</si>
  <si>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</si>
  <si>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</si>
  <si>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</si>
  <si>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</si>
  <si>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</si>
  <si>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</si>
  <si>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</si>
  <si>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</si>
  <si>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</si>
  <si>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</si>
  <si>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</si>
  <si>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</si>
  <si>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</si>
  <si>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</si>
  <si>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</si>
  <si>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</si>
  <si>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</si>
  <si>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</si>
  <si>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</si>
  <si>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</si>
  <si>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</si>
  <si>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</si>
  <si>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</si>
  <si>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</si>
  <si>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</si>
  <si>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</si>
  <si>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</si>
  <si>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</si>
  <si>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</si>
  <si>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</si>
  <si>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</si>
  <si>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</si>
  <si>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</si>
  <si>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</si>
  <si>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</si>
  <si>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</si>
  <si>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</si>
  <si>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</si>
  <si>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</si>
  <si>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</si>
  <si>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</si>
  <si>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</si>
  <si>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</si>
  <si>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</si>
  <si>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</si>
  <si>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</si>
  <si>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</si>
  <si>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</si>
  <si>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</si>
  <si>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</si>
  <si>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</si>
  <si>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</si>
  <si>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</si>
  <si>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</si>
  <si>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</si>
  <si>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</si>
  <si>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</si>
  <si>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</si>
  <si>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</si>
  <si>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</si>
  <si>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</si>
  <si>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</si>
  <si>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</si>
  <si>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</si>
  <si>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PCM-20251115-00002191
</t>
  </si>
  <si>
    <t xml:space="preserve">Access issue at night  site located inside desert and we'll send EM team at Morning to check </t>
  </si>
  <si>
    <t>PCM-20251115-00002200</t>
  </si>
  <si>
    <t>90 min</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</si>
  <si>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</si>
  <si>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</si>
  <si>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</si>
  <si>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</si>
  <si>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</si>
  <si>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</si>
  <si>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</si>
  <si>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PCM-20251115-00002022</t>
  </si>
  <si>
    <t>EM team at site team checking</t>
  </si>
  <si>
    <t>PCM-20251115-00002221</t>
  </si>
  <si>
    <t>Site located at Al Qattan Tourist Village with limited access available  from 9 AM to 5 PM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</si>
  <si>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</si>
  <si>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</si>
  <si>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</si>
  <si>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</si>
  <si>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</si>
  <si>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</si>
  <si>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</si>
  <si>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</si>
  <si>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</si>
  <si>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</si>
  <si>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</si>
  <si>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power is sharing with owner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</si>
</sst>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6" totalsRowShown="0" headerRowDxfId="31" dataDxfId="30" headerRowBorderDxfId="28" tableBorderDxfId="29">
  <autoFilter ref="A1:L1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313.8200718750013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45976.768497800927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45976.768497800927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45976.768497800927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45976.768497800927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45976.768497800927</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45976.768497800927</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45976.768497800927</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45976.768497800927</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45976.768497800927</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45976.768497800927</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45976.768497800927</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45976.768497800927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45976.768497800927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45976.768497800927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45976.768497800927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45976.768497800927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45976.768497800927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45976.768497800927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45976.768497800927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45976.768497800927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45976.768497800927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45976.768497800927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45976.768497800927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45976.768497800927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45976.768497800927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45976.768497800927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45976.768497800927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45976.768497800927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45976.768497800927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45976.768497800927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45976.768497800927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45976.768497800927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45976.768497800927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45976.768497800927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45976.768497800927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45976.768497800927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45976.768497800927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45976.768497800927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45976.768497800927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45976.768497800927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45976.768497800927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45976.768497800927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45976.768497800927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45976.768497800927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45976.768497800927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45976.768497800927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45976.768497800927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45976.768497800927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45976.768497800927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45976.768497800927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45976.768497800927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45976.768497800927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45976.768497800927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45976.768497800927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45976.768497800927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45976.768497800927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45976.768497800927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45976.768497800927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45976.768497800927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45976.768497800927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45976.768497800927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45976.768497800927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45976.768497800927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45976.768497800927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45976.768497800927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45976.768497800927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45976.768497800927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45976.768497800927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45976.768497800927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45976.768497800927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45976.768497800927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45976.768497800927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45976.768497800927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45976.768497800927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45976.768497800927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45976.768497800927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45976.768497800927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45976.768497800927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45976.768497800927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45976.768497800927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45976.768497800927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45976.768497800927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45976.768497800927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45976.768497800927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45976.768497800927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45976.768497800927</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151.76865983796597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0.33215520833618939</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4.5407523146423046E-2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24101</v>
      </c>
      <c r="E6" s="103" t="s">
        <v>39021</v>
      </c>
      <c r="F6" s="104">
        <v>45976.728946759256</v>
      </c>
      <c r="G6" s="105">
        <f ca="1">IFERROR(NOW()-F6,"-")</f>
        <v>3.9551041671074927E-2</v>
      </c>
      <c r="H6" s="156">
        <v>45976.723055555558</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45976.768497800927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45976.768497800927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45976.768497800927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45976.768497800927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45976.768497800927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45976.768497800927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45976.768497800927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45976.768497800927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45976.768497800927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45976.768497800927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45976.768497800927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45976.768497800927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45976.768497800927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45976.768497800927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45976.768497800927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45976.768497800927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45976.768497800927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45976.768497800927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45976.768497800927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45976.768497800927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45976.768497800927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ca="1">IFERROR(NOW()-F28,"-")</f>
        <v>45976.768497800927</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45976.768497800927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45976.768497800927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45976.768497800927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45976.768497800927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45976.768497800927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45976.768497800927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45976.768497800927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45976.768497800927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45976.768497800927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45976.768497800927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45976.768497800927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45976.768497800927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45976.768497800927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45976.768497800927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45976.768497800927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45976.768497800927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45976.768497800927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45976.768497800927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45976.768497800927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45976.768497800927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45976.768497800927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45976.768497800927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45976.768497800927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45976.768497800927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45976.768497800927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45976.768497800927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45976.768497800927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45976.768497800927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45976.768497800927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45976.768497800927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45976.768497800927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45976.768497800927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45976.768497800927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45976.768497800927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45976.768497800927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45976.768497800927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45976.768497800927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45976.768497800927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45976.768497800927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45976.768497800927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45976.768497800927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45976.768497800927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45976.768497800927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45976.768497800927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45976.768497800927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45976.768497800927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45976.768497800927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45976.768497800927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45976.768497800927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45976.768497800927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45976.768497800927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45976.768497800927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45976.768497800927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45976.768497800927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45976.768497800927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45976.768497800927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45976.768497800927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45976.768497800927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45976.768497800927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45976.768497800927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45976.768497800927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45976.768497800927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45976.768497800927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45976.768497800927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45976.768497800927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45976.768497800927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45976.768497800927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45976.768497800927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45976.768497800927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45976.768497800927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45976.768497800927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45976.768497800927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45976.768497800927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45976.768497800927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45976.768497800927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45976.768497800927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45976.768497800927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45976.768497800927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45976.768497800927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45976.768497800927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45976.768497800927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45976.768497800927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45976.768497800927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45976.768497800927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45976.768497800927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45976.768497800927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45976.768497800927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45976.768497800927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45976.768497800927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45976.768497800927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45976.768497800927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45976.768497800927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45976.768497800927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45976.768497800927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45976.768497800927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45976.768497800927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45976.768497800927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45976.768497800927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45976.768497800927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45976.768497800927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45976.768497800927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45976.768497800927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45976.768497800927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45976.768497800927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45976.768497800927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45976.768497800927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45976.768497800927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45976.768497800927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45976.768497800927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45976.768497800927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45976.768497800927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45976.768497800927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45976.768497800927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45976.768497800927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45976.768497800927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45976.768497800927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45976.768497800927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45976.768497800927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45976.768497800927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45976.768497800927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45976.768497800927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45976.768497800927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45976.768497800927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45976.768497800927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45976.768497800927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45976.768497800927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45976.768497800927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45976.768497800927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45976.768497800927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45976.768497800927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45976.768497800927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45976.768497800927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45976.768497800927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45976.768497800927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45976.768497800927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45976.768497800927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45976.768497800927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45976.768497800927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45976.768497800927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45976.768497800927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45976.768497800927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45976.768497800927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45976.768497800927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45976.768497800927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45976.768497800927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45976.768497800927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45976.768497800927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45976.768497800927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45976.768497800927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45976.768497800927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45976.768497800927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45976.768497800927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45976.768497800927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45976.768497800927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45976.768497800927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45976.768497800927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45976.768497800927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45976.768497800927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45976.768497800927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45976.768497800927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45976.768497800927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45976.768497800927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45976.768497800927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45976.768497800927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45976.768497800927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45976.768497800927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45976.768497800927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45976.768497800927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45976.768497800927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45976.768497800927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45976.768497800927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45976.768497800927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45976.768497800927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45976.768497800927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45976.768497800927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45976.768497800927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45976.768497800927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45976.768497800927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45976.768497800927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45976.768497800927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45976.768497800927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45976.768497800927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45976.768497800927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45976.768497800927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45976.768497800927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45976.768497800927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45976.768497800927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45976.768497800927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45976.768497800927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45976.768497800927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45976.768497800927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45976.768497800927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45976.768497800927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45976.768497800927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45976.768497800927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45976.768497800927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45976.768497800927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45976.768497800927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45976.768497800927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45976.768497800927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45976.768497800927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45976.768497800927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45976.768497800927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45976.768497800927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45976.768497800927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45976.768497800927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45976.768497800927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45976.768497800927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45976.768497800927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45976.768497800927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45976.768497800927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45976.768497800927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45976.768497800927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45976.768497800927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45976.768497800927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45976.768497800927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45976.768497800927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45976.768497800927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45976.768497800927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45976.768497800927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45976.768497800927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45976.768497800927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45976.768497800927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45976.768497800927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45976.768497800927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45976.768497800927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45976.768497800927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45976.768497800927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45976.768497800927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45976.768497800927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45976.768497800927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45976.768497800927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45976.768497800927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45976.768497800927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45976.768497800927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45976.768497800927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45976.768497800927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45976.768497800927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45976.768497800927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45976.768497800927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45976.768497800927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45976.768497800927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45976.768497800927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45976.768497800927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45976.768497800927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45976.768497800927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45976.768497800927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45976.768497800927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45976.768497800927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45976.768497800927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45976.768497800927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45976.768497800927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45976.768497800927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45976.768497800927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45976.768497800927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45976.768497800927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45976.768497800927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45976.768497800927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45976.768497800927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45976.768497800927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45976.768497800927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45976.768497800927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45976.768497800927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45976.768497800927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45976.768497800927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45976.768497800927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45976.768497800927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45976.768497800927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45976.768497800927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45976.768497800927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45976.768497800927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45976.768497800927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45976.768497800927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45976.768497800927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45976.768497800927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45976.768497800927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45976.768497800927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45976.768497800927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45976.768497800927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45976.768497800927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45976.768497800927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45976.768497800927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45976.768497800927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45976.768497800927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45976.768497800927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45976.768497800927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45976.768497800927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45976.768497800927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45976.768497800927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45976.768497800927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45976.768497800927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45976.768497800927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45976.768497800927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45976.768497800927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45976.768497800927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45976.768497800927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45976.768497800927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45976.768497800927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45976.768497800927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45976.768497800927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45976.768497800927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45976.768497800927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45976.768497800927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45976.768497800927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45976.768497800927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45976.768497800927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45976.768497800927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45976.768497800927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45976.768497800927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45976.768497800927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45976.768497800927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45976.768497800927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45976.768497800927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45976.768497800927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45976.768497800927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45976.768497800927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45976.768497800927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45976.768497800927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45976.768497800927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45976.768497800927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45976.768497800927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45976.768497800927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45976.768497800927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45976.768497800927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45976.768497800927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45976.768497800927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45976.768497800927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45976.768497800927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45976.768497800927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45976.768497800927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45976.768497800927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45976.768497800927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45976.768497800927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45976.768497800927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45976.768497800927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45976.768497800927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45976.768497800927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45976.768497800927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45976.768497800927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45976.768497800927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45976.768497800927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45976.768497800927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45976.768497800927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45976.768497800927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45976.768497800927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45976.768497800927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45976.768497800927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45976.768497800927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45976.768497800927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45976.768497800927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45976.768497800927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45976.768497800927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45976.768497800927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45976.768497800927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45976.768497800927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45976.768497800927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45976.768497800927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45976.768497800927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45976.768497800927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45976.768497800927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45976.768497800927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45976.768497800927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45976.768497800927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45976.768497800927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45976.768497800927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45976.768497800927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45976.768497800927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45976.768497800927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45976.768497800927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45976.768497800927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45976.768497800927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45976.768497800927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45976.768497800927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45976.768497800927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45976.768497800927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45976.768497800927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45976.768497800927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45976.768497800927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45976.768497800927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45976.768497800927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45976.768497800927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45976.768497800927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45976.768497800927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45976.768497800927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45976.768497800927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45976.768497800927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45976.768497800927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45976.768497800927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45976.768497800927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45976.768497800927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45976.768497800927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45976.768497800927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45976.768497800927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45976.768497800927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45976.768497800927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45976.768497800927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45976.768497800927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45976.768497800927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45976.768497800927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45976.768497800927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45976.768497800927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45976.768497800927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45976.768497800927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45976.768497800927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45976.768497800927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45976.768497800927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45976.768497800927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45976.768497800927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45976.768497800927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45976.768497800927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45976.768497800927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45976.768497800927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45976.768497800927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45976.768497800927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45976.768497800927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45976.768497800927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45976.768497800927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45976.768497800927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45976.768497800927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45976.768497800927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45976.768497800927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45976.768497800927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45976.768497800927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45976.768497800927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45976.768497800927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45976.768497800927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45976.768497800927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45976.768497800927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45976.768497800927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45976.768497800927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45976.768497800927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45976.768497800927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45976.768497800927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45976.768497800927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45976.768497800927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45976.768497800927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45976.768497800927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45976.768497800927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45976.768497800927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45976.768497800927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45976.768497800927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45976.768497800927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45976.768497800927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45976.768497800927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45976.768497800927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45976.768497800927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45976.768497800927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45976.768497800927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45976.768497800927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45976.768497800927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45976.768497800927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45976.768497800927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45976.768497800927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45976.768497800927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45976.768497800927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45976.768497800927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45976.768497800927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45976.768497800927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45976.768497800927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45976.768497800927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45976.768497800927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45976.768497800927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45976.768497800927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45976.768497800927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45976.768497800927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45976.768497800927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45976.768497800927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45976.768497800927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45976.768497800927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45976.768497800927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45976.768497800927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45976.768497800927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45976.768497800927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45976.768497800927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45976.768497800927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45976.768497800927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45976.768497800927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45976.768497800927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45976.768497800927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45976.768497800927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45976.768497800927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45976.768497800927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45976.768497800927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45976.768497800927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45976.768497800927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45976.768497800927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45976.768497800927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45976.768497800927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45976.768497800927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45976.768497800927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45976.768497800927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45976.768497800927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45976.768497800927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45976.768497800927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45976.768497800927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45976.768497800927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45976.768497800927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45976.768497800927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45976.768497800927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45976.768497800927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45976.768497800927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45976.768497800927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45976.768497800927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45976.768497800927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45976.768497800927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45976.768497800927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45976.768497800927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45976.768497800927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45976.768497800927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45976.768497800927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45976.768497800927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45976.768497800927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45976.768497800927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45976.768497800927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45976.768497800927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45976.768497800927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45976.768497800927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45976.768497800927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45976.768497800927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45976.768497800927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45976.768497800927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45976.768497800927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45976.768497800927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45976.768497800927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45976.768497800927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45976.768497800927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45976.768497800927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45976.768497800927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45976.768497800927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45976.768497800927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45976.768497800927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45976.768497800927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45976.768497800927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45976.768497800927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45976.768497800927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45976.768497800927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45976.768497800927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45976.768497800927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45976.768497800927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45976.768497800927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45976.768497800927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45976.768497800927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45976.768497800927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45976.768497800927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45976.768497800927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45976.768497800927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45976.768497800927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45976.768497800927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45976.768497800927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45976.768497800927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45976.768497800927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45976.768497800927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45976.768497800927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45976.768497800927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45976.768497800927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45976.768497800927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45976.768497800927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45976.768497800927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45976.768497800927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45976.768497800927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45976.768497800927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45976.768497800927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45976.768497800927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45976.768497800927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45976.768497800927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45976.768497800927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45976.768497800927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45976.768497800927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45976.768497800927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45976.768497800927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45976.768497800927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45976.768497800927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45976.768497800927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45976.768497800927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45976.768497800927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45976.768497800927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45976.768497800927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45976.768497800927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45976.768497800927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45976.768497800927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45976.768497800927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45976.768497800927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45976.768497800927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45976.768497800927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45976.768497800927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45976.768497800927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45976.768497800927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45976.768497800927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45976.768497800927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45976.768497800927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45976.768497800927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45976.768497800927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45976.768497800927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45976.768497800927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45976.768497800927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45976.768497800927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45976.768497800927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45976.768497800927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45976.768497800927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45976.768497800927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45976.768497800927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45976.768497800927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45976.768497800927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45976.768497800927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45976.768497800927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45976.768497800927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45976.768497800927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45976.768497800927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45976.768497800927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45976.768497800927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45976.768497800927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45976.768497800927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45976.768497800927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45976.768497800927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45976.768497800927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45976.768497800927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45976.768497800927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45976.768497800927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45976.768497800927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45976.768497800927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45976.768497800927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45976.768497800927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45976.768497800927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45976.768497800927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45976.768497800927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45976.768497800927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45976.768497800927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45976.768497800927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45976.768497800927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45976.768497800927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45976.768497800927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45976.768497800927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45976.768497800927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45976.768497800927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45976.768497800927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45976.768497800927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45976.768497800927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45976.768497800927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45976.768497800927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45976.768497800927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45976.768497800927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45976.768497800927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45976.768497800927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45976.768497800927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45976.768497800927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45976.768497800927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45976.768497800927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45976.768497800927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45976.768497800927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45976.768497800927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45976.768497800927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45976.768497800927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45976.768497800927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45976.768497800927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45976.768497800927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45976.768497800927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45976.768497800927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45976.768497800927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45976.768497800927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45976.768497800927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45976.768497800927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45976.768497800927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45976.768497800927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45976.768497800927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45976.768497800927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45976.768497800927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45976.768497800927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45976.768497800927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45976.768497800927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45976.768497800927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45976.768497800927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45976.768497800927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45976.768497800927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45976.768497800927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45976.768497800927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45976.768497800927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45976.768497800927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45976.768497800927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45976.768497800927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45976.768497800927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45976.768497800927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45976.768497800927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45976.768497800927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45976.768497800927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45976.768497800927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45976.768497800927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45976.768497800927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45976.768497800927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45976.768497800927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45976.768497800927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45976.768497800927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45976.768497800927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45976.768497800927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45976.768497800927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45976.768497800927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45976.768497800927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45976.768497800927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45976.768497800927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45976.768497800927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45976.768497800927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45976.768497800927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45976.768497800927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45976.768497800927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45976.768497800927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45976.768497800927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45976.768497800927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45976.768497800927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45976.768497800927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45976.768497800927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45976.768497800927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45976.768497800927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45976.768497800927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45976.768497800927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45976.768497800927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45976.768497800927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45976.768497800927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45976.768497800927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45976.768497800927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45976.768497800927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45976.768497800927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45976.768497800927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45976.768497800927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45976.768497800927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45976.768497800927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45976.768497800927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45976.768497800927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45976.768497800927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45976.768497800927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45976.768497800927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45976.768497800927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45976.768497800927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45976.768497800927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45976.768497800927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45976.768497800927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45976.768497800927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45976.768497800927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45976.768497800927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45976.768497800927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45976.768497800927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45976.768497800927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45976.768497800927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45976.768497800927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45976.768497800927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45976.768497800927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45976.768497800927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45976.768497800927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45976.768497800927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45976.768497800927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45976.768497800927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45976.768497800927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45976.768497800927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45976.768497800927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45976.768497800927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45976.768497800927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45976.768497800927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45976.768497800927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45976.768497800927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45976.768497800927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45976.768497800927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45976.768497800927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45976.768497800927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45976.768497800927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45976.768497800927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45976.768497800927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45976.768497800927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45976.768497800927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45976.768497800927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45976.768497800927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45976.768497800927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45976.768497800927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45976.768497800927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45976.768497800927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45976.768497800927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45976.768497800927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45976.768497800927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45976.768497800927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45976.768497800927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45976.768497800927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45976.768497800927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45976.768497800927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45976.768497800927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45976.768497800927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45976.768497800927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45976.768497800927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45976.768497800927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45976.768497800927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45976.768497800927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45976.768497800927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45976.768497800927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45976.768497800927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45976.768497800927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45976.768497800927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45976.768497800927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45976.768497800927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45976.768497800927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45976.768497800927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45976.768497800927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45976.768497800927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45976.768497800927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45976.768497800927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45976.768497800927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45976.768497800927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45976.768497800927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45976.768497800927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45976.768497800927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45976.768497800927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45976.768497800927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45976.768497800927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45976.768497800927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45976.768497800927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45976.768497800927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45976.768497800927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45976.768497800927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45976.768497800927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45976.768497800927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45976.768497800927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45976.768497800927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45976.768497800927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45976.768497800927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45976.768497800927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45976.768497800927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45976.768497800927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45976.768497800927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45976.768497800927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45976.768497800927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45976.768497800927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45976.768497800927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45976.768497800927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45976.768497800927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45976.768497800927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45976.768497800927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45976.768497800927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45976.768497800927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45976.768497800927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45976.768497800927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45976.768497800927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45976.768497800927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45976.768497800927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45976.768497800927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45976.768497800927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45976.768497800927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45976.768497800927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45976.768497800927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45976.768497800927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45976.768497800927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45976.768497800927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45976.768497800927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45976.768497800927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45976.768497800927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45976.768497800927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45976.768497800927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45976.768497800927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45976.768497800927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45976.768497800927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45976.768497800927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45976.768497800927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45976.768497800927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45976.768497800927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45976.768497800927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45976.768497800927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45976.768497800927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45976.768497800927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45976.768497800927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45976.768497800927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45976.768497800927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45976.768497800927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45976.768497800927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45976.768497800927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45976.768497800927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45976.768497800927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45976.768497800927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45976.768497800927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45976.768497800927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45976.768497800927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45976.768497800927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45976.768497800927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45976.768497800927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45976.768497800927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45976.768497800927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45976.768497800927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45976.768497800927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45976.768497800927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45976.768497800927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45976.768497800927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45976.768497800927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45976.768497800927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45976.768497800927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45976.768497800927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45976.768497800927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45976.768497800927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45976.768497800927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45976.768497800927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45976.768497800927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45976.768497800927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45976.768497800927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45976.768497800927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45976.768497800927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45976.768497800927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45976.768497800927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45976.768497800927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45976.768497800927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45976.768497800927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45976.768497800927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45976.768497800927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45976.768497800927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45976.768497800927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45976.768497800927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45976.768497800927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45976.768497800927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45976.768497800927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45976.768497800927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45976.768497800927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45976.768497800927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45976.768497800927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45976.768497800927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45976.768497800927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45976.768497800927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45976.768497800927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45976.768497800927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45976.768497800927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45976.768497800927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45976.768497800927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45976.768497800927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45976.768497800927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45976.768497800927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45976.768497800927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45976.768497800927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45976.768497800927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45976.768497800927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45976.768497800927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45976.768497800927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45976.768497800927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45976.768497800927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45976.768497800927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45976.768497800927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45976.768497800927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45976.768497800927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45976.768497800927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45976.768497800927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45976.768497800927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45976.768497800927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45976.768497800927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45976.768497800927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45976.768497800927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45976.768497800927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45976.768497800927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45976.768497800927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45976.768497800927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45976.768497800927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45976.768497800927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45976.768497800927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45976.768497800927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45976.768497800927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45976.768497800927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45976.768497800927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45976.768497800927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45976.768497800927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45976.768497800927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45976.768497800927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45976.768497800927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45976.768497800927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45976.768497800927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45976.768497800927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45976.768497800927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45976.768497800927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45976.768497800927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45976.768497800927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45976.768497800927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45976.768497800927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45976.768497800927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45976.768497800927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45976.768497800927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45976.768497800927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45976.768497800927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45976.768497800927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45976.768497800927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45976.768497800927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45976.768497800927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45976.768497800927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45976.768497800927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45976.768497800927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45976.768497800927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45976.768497800927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45976.768497800927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45976.768497800927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45976.768497800927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45976.768497800927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45976.768497800927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45976.768497800927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45976.768497800927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45976.768497800927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45976.768497800927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45976.768497800927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45976.768497800927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45976.768497800927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273.28778020833124</v>
      </c>
      <c r="H2" s="96">
        <v>45703.474768518521</v>
      </c>
      <c r="I2" s="96" t="str">
        <f>IFERROR(VLOOKUP(D2,DB!A:F,6,0),"")</f>
        <v>SCECO</v>
      </c>
      <c r="J2" s="96" t="str">
        <f>IFERROR(VLOOKUP(D2,DB!A:G,7,0),"")</f>
        <v>Dead</v>
      </c>
      <c r="K2" s="98" t="s">
        <v>39113</v>
      </c>
      <c r="L2" s="92" t="str">
        <f>IFERROR(VLOOKUP(D2,DB!A:I,9,0),"")</f>
        <v>Latis</v>
      </c>
    </row>
    <row r="3" spans="1:16" ht="28.5" customHeight="1">
      <c r="A3" s="135" t="s">
        <v>39114</v>
      </c>
      <c r="B3" s="135" t="str">
        <f>IFERROR(VLOOKUP(D3,DB!A:K,11,0),"")</f>
        <v>R4</v>
      </c>
      <c r="C3" s="94">
        <v>2</v>
      </c>
      <c r="D3" s="92" t="s">
        <v>39115</v>
      </c>
      <c r="E3" s="95" t="s">
        <v>39021</v>
      </c>
      <c r="F3" s="96">
        <v>45976.452013888891</v>
      </c>
      <c r="G3" s="97">
        <f ca="1">IFERROR(NOW()-F3,"")</f>
        <v>0.31648391203634674</v>
      </c>
      <c r="H3" s="96">
        <v>45976.444687499999</v>
      </c>
      <c r="I3" s="135" t="str">
        <f>IFERROR(VLOOKUP(D3,DB!A:F,6,0),"")</f>
        <v>SCECO</v>
      </c>
      <c r="J3" s="135" t="str">
        <f>IFERROR(VLOOKUP(D3,DB!A:G,7,0),"")</f>
        <v>Dead</v>
      </c>
      <c r="K3" s="98" t="s">
        <v>39116</v>
      </c>
      <c r="L3" s="92" t="str">
        <f>IFERROR(VLOOKUP(D3,DB!A:I,9,0),"")</f>
        <v>Latis</v>
      </c>
    </row>
    <row r="4" spans="1:16" ht="15" customHeight="1">
      <c r="A4" s="135" t="s">
        <v>39117</v>
      </c>
      <c r="B4" s="135" t="str">
        <f>IFERROR(VLOOKUP(D4,DB!A:K,11,0),"")</f>
        <v>R4</v>
      </c>
      <c r="C4" s="94">
        <v>1</v>
      </c>
      <c r="D4" s="92" t="s">
        <v>34317</v>
      </c>
      <c r="E4" s="95" t="s">
        <v>39021</v>
      </c>
      <c r="F4" s="96">
        <v>45976.589108796295</v>
      </c>
      <c r="G4" s="97">
        <f ca="1">IFERROR(NOW()-F4,"")</f>
        <v>0.1793890046319575</v>
      </c>
      <c r="H4" s="96">
        <v>45976.583136574074</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2</v>
      </c>
      <c r="D5" s="92" t="s">
        <v>34889</v>
      </c>
      <c r="E5" s="95" t="s">
        <v>39021</v>
      </c>
      <c r="F5" s="96">
        <v>45976.666539351849</v>
      </c>
      <c r="G5" s="97">
        <f ca="1">IFERROR(NOW()-F5,"")</f>
        <v>0.10195844907866558</v>
      </c>
      <c r="H5" s="96">
        <v>45976.617766203701</v>
      </c>
      <c r="I5" s="135" t="str">
        <f>IFERROR(VLOOKUP(D5,DB!A:F,6,0),"")</f>
        <v>SCECO</v>
      </c>
      <c r="J5" s="135" t="str">
        <f>IFERROR(VLOOKUP(D5,DB!A:G,7,0),"")</f>
        <v>Vandalized</v>
      </c>
      <c r="K5" s="98" t="s">
        <v>39120</v>
      </c>
      <c r="L5" s="92" t="str">
        <f>IFERROR(VLOOKUP(D5,DB!A:I,9,0),"")</f>
        <v>Latis</v>
      </c>
    </row>
    <row r="6" spans="1:16" ht="15" customHeight="1">
      <c r="A6" s="135" t="s">
        <v>39121</v>
      </c>
      <c r="B6" s="135" t="str">
        <f>IFERROR(VLOOKUP(D6,DB!A:K,11,0),"")</f>
        <v>R4</v>
      </c>
      <c r="C6" s="94">
        <v>1</v>
      </c>
      <c r="D6" s="92" t="s">
        <v>32088</v>
      </c>
      <c r="E6" s="95" t="s">
        <v>39021</v>
      </c>
      <c r="F6" s="96"/>
      <c r="G6" s="97">
        <f ca="1">IFERROR(NOW()-F6,"")</f>
        <v>45976.768497800927</v>
      </c>
      <c r="H6" s="96">
        <v>45976.727743055555</v>
      </c>
      <c r="I6" s="135" t="str">
        <f>IFERROR(VLOOKUP(D6,DB!A:F,6,0),"")</f>
        <v>SCECO</v>
      </c>
      <c r="J6" s="135" t="str">
        <f>IFERROR(VLOOKUP(D6,DB!A:G,7,0),"")</f>
        <v>Dead</v>
      </c>
      <c r="K6" s="98" t="s">
        <v>39122</v>
      </c>
      <c r="L6" s="92" t="str">
        <f>IFERROR(VLOOKUP(D6,DB!A:I,9,0),"")</f>
        <v>Latis</v>
      </c>
    </row>
    <row r="7" spans="1:16" ht="15" customHeight="1">
      <c r="A7" s="135"/>
      <c r="B7" s="135" t="str">
        <f>IFERROR(VLOOKUP(D7,DB!A:K,11,0),"")</f>
        <v/>
      </c>
      <c r="C7" s="94"/>
      <c r="D7" s="92"/>
      <c r="E7" s="95"/>
      <c r="F7" s="96"/>
      <c r="G7" s="97">
        <f ca="1">IFERROR(NOW()-F7,"")</f>
        <v>45976.768497800927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45976.768497800927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45976.768497800927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45976.768497800927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45976.768497800927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45976.768497800927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45976.768497800927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45976.768497800927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45976.768497800927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45976.768497800927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45976.768497800927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45976.768497800927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45976.768497800927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45976.768497800927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45976.768497800927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45976.768497800927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45976.768497800927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45976.768497800927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45976.768497800927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45976.768497800927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45976.768497800927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45976.768497800927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45976.768497800927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45976.768497800927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45976.768497800927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45976.768497800927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45976.768497800927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45976.768497800927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45976.768497800927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45976.768497800927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45976.768497800927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45976.768497800927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45976.768497800927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45976.768497800927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45976.768497800927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45976.768497800927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45976.768497800927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45976.768497800927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45976.768497800927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45976.768497800927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45976.768497800927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45976.768497800927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45976.768497800927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45976.768497800927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45976.768497800927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45976.768497800927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45976.768497800927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45976.768497800927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45976.768497800927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45976.768497800927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45976.768497800927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45976.768497800927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45976.768497800927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45976.768497800927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45976.768497800927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45976.768497800927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45976.768497800927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45976.768497800927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45976.768497800927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45976.768497800927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45976.768497800927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45976.768497800927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45976.768497800927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45976.768497800927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45976.768497800927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45976.768497800927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45976.768497800927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45976.768497800927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45976.768497800927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45976.768497800927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45976.768497800927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45976.768497800927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45976.768497800927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45976.768497800927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45976.768497800927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45976.768497800927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45976.768497800927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45976.768497800927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45976.768497800927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45976.768497800927</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6"/>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84.936437615739123</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39100</v>
      </c>
      <c r="F3" s="38">
        <v>45926.188877314817</v>
      </c>
      <c r="G3" s="116">
        <f t="shared" ref="G3" ca="1" si="0">IFERROR(NOW()-F3,"")</f>
        <v>50.579620486110798</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39100</v>
      </c>
      <c r="F4" s="125">
        <v>45948.661111111112</v>
      </c>
      <c r="G4" s="126">
        <f t="shared" ref="G4" ca="1" si="1">IFERROR(NOW()-F4,"")</f>
        <v>28.10738668981503</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1</v>
      </c>
      <c r="D6" s="124" t="s">
        <v>38409</v>
      </c>
      <c r="E6" s="124" t="s">
        <v>39021</v>
      </c>
      <c r="F6" s="124"/>
      <c r="G6" s="126">
        <f t="shared" ref="G6:G39" ca="1" si="2">IFERROR(NOW()-F6,"")</f>
        <v>45976.768497800927</v>
      </c>
      <c r="H6" s="125">
        <v>45976.36105324074</v>
      </c>
      <c r="I6" s="124" t="str">
        <f>IFERROR(VLOOKUP(D6,DB!A:F,6,0),"")</f>
        <v>SCECO</v>
      </c>
      <c r="J6" s="124" t="str">
        <f>IFERROR(VLOOKUP(D6,DB!A:G,7,0),"")</f>
        <v>Good</v>
      </c>
      <c r="K6" s="124" t="s">
        <v>39132</v>
      </c>
      <c r="L6" s="124" t="str">
        <f>IFERROR(VLOOKUP(D6,DB!A:I,9,0),"")</f>
        <v>Latis</v>
      </c>
    </row>
    <row r="7" spans="1:13" ht="30.75">
      <c r="A7" s="124" t="s">
        <v>39131</v>
      </c>
      <c r="B7" s="124" t="str">
        <f>IFERROR(VLOOKUP(D7,DB!A:K,11,0),"")</f>
        <v>R5</v>
      </c>
      <c r="C7" s="124">
        <v>3</v>
      </c>
      <c r="D7" s="124" t="s">
        <v>38148</v>
      </c>
      <c r="E7" s="124" t="s">
        <v>39021</v>
      </c>
      <c r="F7" s="124"/>
      <c r="G7" s="126">
        <f t="shared" ca="1" si="2"/>
        <v>45976.768497800927</v>
      </c>
      <c r="H7" s="125">
        <v>45976.442164351851</v>
      </c>
      <c r="I7" s="124" t="str">
        <f>IFERROR(VLOOKUP(D7,DB!A:F,6,0),"")</f>
        <v>SCECO</v>
      </c>
      <c r="J7" s="124" t="str">
        <f>IFERROR(VLOOKUP(D7,DB!A:G,7,0),"")</f>
        <v>Haj Removal</v>
      </c>
      <c r="K7" s="124" t="s">
        <v>39133</v>
      </c>
      <c r="L7" s="124" t="str">
        <f>IFERROR(VLOOKUP(D7,DB!A:I,9,0),"")</f>
        <v>Latis</v>
      </c>
    </row>
    <row r="8" spans="1:13" ht="30.75">
      <c r="A8" s="124" t="s">
        <v>39131</v>
      </c>
      <c r="B8" s="124" t="str">
        <f>IFERROR(VLOOKUP(D8,DB!A:K,11,0),"")</f>
        <v>R5</v>
      </c>
      <c r="C8" s="124">
        <v>2</v>
      </c>
      <c r="D8" s="124" t="s">
        <v>38268</v>
      </c>
      <c r="E8" s="124" t="s">
        <v>39021</v>
      </c>
      <c r="F8" s="124"/>
      <c r="G8" s="126">
        <f t="shared" ca="1" si="2"/>
        <v>45976.768497800927</v>
      </c>
      <c r="H8" s="158">
        <v>45976.54896990741</v>
      </c>
      <c r="I8" s="124" t="str">
        <f>IFERROR(VLOOKUP(D8,DB!A:F,6,0),"")</f>
        <v>SCECO</v>
      </c>
      <c r="J8" s="124" t="str">
        <f>IFERROR(VLOOKUP(D8,DB!A:G,7,0),"")</f>
        <v>Good</v>
      </c>
      <c r="K8" s="124" t="s">
        <v>39133</v>
      </c>
      <c r="L8" s="124" t="str">
        <f>IFERROR(VLOOKUP(D8,DB!A:I,9,0),"")</f>
        <v>Latis</v>
      </c>
    </row>
    <row r="9" spans="1:13">
      <c r="A9" s="124" t="s">
        <v>39131</v>
      </c>
      <c r="B9" s="124" t="str">
        <f>IFERROR(VLOOKUP(D9,DB!A:K,11,0),"")</f>
        <v>R5</v>
      </c>
      <c r="C9" s="124">
        <v>1</v>
      </c>
      <c r="D9" s="124" t="s">
        <v>33353</v>
      </c>
      <c r="E9" s="124" t="s">
        <v>39021</v>
      </c>
      <c r="F9" s="124"/>
      <c r="G9" s="126">
        <f t="shared" ca="1" si="2"/>
        <v>45976.768497800927</v>
      </c>
      <c r="H9" s="158">
        <v>45976.567210648151</v>
      </c>
      <c r="I9" s="124" t="str">
        <f>IFERROR(VLOOKUP(D9,DB!A:F,6,0),"")</f>
        <v>SCECO</v>
      </c>
      <c r="J9" s="124" t="str">
        <f>IFERROR(VLOOKUP(D9,DB!A:G,7,0),"")</f>
        <v>Weak</v>
      </c>
      <c r="K9" s="124" t="s">
        <v>39134</v>
      </c>
      <c r="L9" s="124" t="str">
        <f>IFERROR(VLOOKUP(D9,DB!A:I,9,0),"")</f>
        <v>Latis</v>
      </c>
    </row>
    <row r="10" spans="1:13">
      <c r="A10" s="124"/>
      <c r="B10" s="124" t="str">
        <f>IFERROR(VLOOKUP(D10,DB!A:K,11,0),"")</f>
        <v/>
      </c>
      <c r="C10" s="124"/>
      <c r="D10" s="124"/>
      <c r="E10" s="124"/>
      <c r="F10" s="124"/>
      <c r="G10" s="126">
        <f t="shared" ca="1" si="2"/>
        <v>45976.768497800927</v>
      </c>
      <c r="H10" s="124"/>
      <c r="I10" s="124" t="str">
        <f>IFERROR(VLOOKUP(D10,DB!A:F,6,0),"")</f>
        <v/>
      </c>
      <c r="J10" s="124" t="str">
        <f>IFERROR(VLOOKUP(D10,DB!A:G,7,0),"")</f>
        <v/>
      </c>
      <c r="K10" s="124"/>
      <c r="L10" s="124" t="str">
        <f>IFERROR(VLOOKUP(D10,DB!A:I,9,0),"")</f>
        <v/>
      </c>
    </row>
    <row r="11" spans="1:13">
      <c r="A11" s="124"/>
      <c r="B11" s="124" t="str">
        <f>IFERROR(VLOOKUP(D11,DB!A:K,11,0),"")</f>
        <v>R5</v>
      </c>
      <c r="C11" s="124"/>
      <c r="D11" s="124" t="s">
        <v>32205</v>
      </c>
      <c r="E11" s="124"/>
      <c r="F11" s="124"/>
      <c r="G11" s="126">
        <f t="shared" ca="1" si="2"/>
        <v>45976.768497800927</v>
      </c>
      <c r="H11" s="124"/>
      <c r="I11" s="124" t="str">
        <f>IFERROR(VLOOKUP(D11,DB!A:F,6,0),"")</f>
        <v>SCECO</v>
      </c>
      <c r="J11" s="124" t="str">
        <f>IFERROR(VLOOKUP(D11,DB!A:G,7,0),"")</f>
        <v>Good</v>
      </c>
      <c r="K11" s="124"/>
      <c r="L11" s="124" t="str">
        <f>IFERROR(VLOOKUP(D11,DB!A:I,9,0),"")</f>
        <v>Latis</v>
      </c>
    </row>
    <row r="12" spans="1:13">
      <c r="A12" s="124"/>
      <c r="B12" s="124" t="str">
        <f>IFERROR(VLOOKUP(D12,DB!A:K,11,0),"")</f>
        <v/>
      </c>
      <c r="C12" s="124"/>
      <c r="D12" s="124"/>
      <c r="E12" s="124"/>
      <c r="F12" s="124"/>
      <c r="G12" s="126">
        <f t="shared" ca="1" si="2"/>
        <v>45976.768497800927</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45976.768497800927</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45976.768497800927</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45976.768497800927</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45976.768497800927</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45976.768497800927</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45976.768497800927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45976.768497800927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45976.768497800927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45976.768497800927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45976.768497800927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45976.768497800927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45976.768497800927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45976.768497800927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45976.768497800927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45976.768497800927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45976.768497800927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45976.768497800927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45976.768497800927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45976.768497800927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45976.768497800927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45976.768497800927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45976.768497800927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45976.768497800927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45976.768497800927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45976.768497800927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45976.768497800927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45976.768497800927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ref="G40:G103" ca="1" si="3">IFERROR(NOW()-F40,"")</f>
        <v>45976.768497800927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45976.768497800927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45976.768497800927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45976.768497800927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45976.768497800927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45976.768497800927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45976.768497800927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45976.768497800927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45976.768497800927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45976.768497800927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45976.768497800927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45976.768497800927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45976.768497800927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45976.768497800927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45976.768497800927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45976.768497800927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45976.768497800927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45976.768497800927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45976.768497800927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45976.768497800927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45976.768497800927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45976.768497800927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45976.768497800927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45976.768497800927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45976.768497800927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45976.768497800927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45976.768497800927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45976.768497800927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45976.768497800927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45976.768497800927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45976.768497800927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45976.768497800927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45976.768497800927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45976.768497800927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45976.768497800927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45976.768497800927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45976.768497800927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45976.768497800927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45976.768497800927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45976.768497800927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45976.768497800927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45976.768497800927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45976.768497800927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45976.768497800927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45976.768497800927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45976.768497800927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45976.768497800927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45976.768497800927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45976.768497800927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45976.768497800927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45976.768497800927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45976.768497800927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45976.768497800927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45976.768497800927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45976.768497800927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45976.768497800927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45976.768497800927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45976.768497800927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45976.768497800927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45976.768497800927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45976.768497800927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45976.768497800927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45976.768497800927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45976.768497800927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4">IFERROR(NOW()-F104,"")</f>
        <v>45976.768497800927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45976.768497800927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45976.768497800927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45976.768497800927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45976.768497800927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45976.768497800927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45976.768497800927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45976.768497800927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45976.768497800927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45976.768497800927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45976.768497800927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45976.768497800927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45976.768497800927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45976.768497800927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45976.768497800927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45976.768497800927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45976.768497800927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45976.768497800927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45976.768497800927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45976.768497800927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45976.768497800927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45976.768497800927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45976.768497800927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45976.768497800927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45976.768497800927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45976.768497800927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45976.768497800927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45976.768497800927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45976.768497800927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45976.768497800927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45976.768497800927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45976.768497800927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45976.768497800927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45976.768497800927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45976.768497800927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45976.768497800927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45976.768497800927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45976.768497800927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45976.768497800927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45976.768497800927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45976.768497800927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45976.768497800927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45976.768497800927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45976.768497800927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45976.768497800927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45976.768497800927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45976.768497800927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45976.768497800927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45976.768497800927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45976.768497800927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45976.768497800927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45976.768497800927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45976.768497800927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45976.768497800927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45976.768497800927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45976.768497800927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45976.768497800927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45976.768497800927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45976.768497800927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45976.768497800927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45976.768497800927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45976.768497800927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45976.768497800927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45976.768497800927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5">IFERROR(NOW()-F168,"")</f>
        <v>45976.768497800927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45976.768497800927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45976.768497800927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45976.768497800927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45976.768497800927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45976.768497800927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45976.768497800927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45976.768497800927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45976.768497800927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45976.768497800927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45976.768497800927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45976.768497800927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45976.768497800927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45976.768497800927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45976.768497800927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45976.768497800927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45976.768497800927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45976.768497800927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45976.768497800927</v>
      </c>
      <c r="H186" s="124"/>
      <c r="I186" s="124" t="str">
        <f>IFERROR(VLOOKUP(D186,DB!A:F,6,0),"")</f>
        <v/>
      </c>
      <c r="J186" s="124" t="str">
        <f>IFERROR(VLOOKUP(D186,DB!A:G,7,0),"")</f>
        <v/>
      </c>
      <c r="K186" s="124"/>
      <c r="L186" s="124" t="str">
        <f>IFERROR(VLOOKUP(D186,DB!A:I,9,0),"")</f>
        <v/>
      </c>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sheetData>
  <dataValidations count="2">
    <dataValidation allowBlank="1" showInputMessage="1" showErrorMessage="1" sqref="E1" xr:uid="{920C6338-E771-4DAE-8C89-92A9093EA4DE}"/>
    <dataValidation type="list" allowBlank="1" showInputMessage="1" showErrorMessage="1" sqref="E2:E1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4" ca="1" si="0">IFERROR(NOW()-F2,"-")</f>
        <v>45976.768497800927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45976.768497800927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45976.768497800927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45976.768497800927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45976.768497800927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45976.768497800927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45976.768497800927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45976.768497800927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45976.768497800927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45976.768497800927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45976.768497800927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45976.768497800927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45976.768497800927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45976.768497800927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45976.768497800927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45976.768497800927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45976.768497800927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45976.768497800927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45976.768497800927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45976.768497800927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45976.768497800927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45976.768497800927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45976.768497800927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45976.768497800927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45976.768497800927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45976.768497800927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45976.768497800927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45976.768497800927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45976.768497800927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45976.768497800927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45976.768497800927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45976.768497800927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45976.768497800927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45976.768497800927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45976.768497800927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45976.768497800927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45976.768497800927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45976.768497800927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45976.768497800927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45976.768497800927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45976.768497800927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45976.768497800927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45976.768497800927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45976.768497800927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45976.768497800927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45976.768497800927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45976.768497800927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45976.768497800927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45976.768497800927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45976.768497800927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45976.768497800927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45976.768497800927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45976.768497800927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45976.768497800927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45976.768497800927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45976.768497800927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45976.768497800927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45976.768497800927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45976.768497800927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45976.768497800927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45976.768497800927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45976.768497800927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45976.768497800927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45976.768497800927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45976.768497800927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45976.768497800927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45976.768497800927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45976.768497800927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45976.768497800927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45976.768497800927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45976.768497800927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45976.768497800927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45976.768497800927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45976.768497800927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45976.768497800927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45976.768497800927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45976.768497800927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45976.768497800927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45976.768497800927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45976.768497800927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45976.768497800927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45976.768497800927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45976.768497800927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45976.768497800927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45976.768497800927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45976.768497800927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45976.768497800927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45976.768497800927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45976.768497800927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45976.768497800927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45976.768497800927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45976.768497800927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45976.768497800927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45976.768497800927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45976.768497800927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45976.768497800927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45976.768497800927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45976.768497800927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45976.768497800927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45976.768497800927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45976.768497800927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45976.768497800927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45976.768497800927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45976.768497800927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45976.768497800927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45976.768497800927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45976.768497800927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45976.768497800927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45976.768497800927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45976.768497800927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45976.768497800927</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2025-11-15T15:27:04Z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